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8800" windowHeight="13875" tabRatio="882" firstSheet="4" activeTab="4"/>
  </bookViews>
  <sheets>
    <sheet name="Highlights EUR" sheetId="8" state="hidden" r:id="rId1"/>
    <sheet name="Forside" sheetId="59" state="hidden" r:id="rId2"/>
    <sheet name="kurs" sheetId="96" state="hidden" r:id="rId3"/>
    <sheet name="100" sheetId="20" state="hidden" r:id="rId4"/>
    <sheet name="QKeyFig" sheetId="127" r:id="rId5"/>
    <sheet name="OLD 39" sheetId="77" state="hidden" r:id="rId6"/>
    <sheet name="40 IFRS 1 - Res koncern" sheetId="83" state="hidden" r:id="rId7"/>
    <sheet name="40 IFRS 1 - Bal aktiv koncern" sheetId="84" state="hidden" r:id="rId8"/>
    <sheet name="40 IFRS 1 - Bal pas koncern" sheetId="85" state="hidden" r:id="rId9"/>
    <sheet name="40 IFRS 1 - EK koncern" sheetId="86" state="hidden" r:id="rId10"/>
    <sheet name="40 IFRS 1 - Res moder" sheetId="79" state="hidden" r:id="rId11"/>
    <sheet name="40 IFRS 1 - Bal aktiv moder" sheetId="80" state="hidden" r:id="rId12"/>
    <sheet name="40 IFRS 1 - Bal pas moder" sheetId="81" state="hidden" r:id="rId13"/>
    <sheet name="40 IFRS 1 - EK moder" sheetId="82" state="hidden" r:id="rId14"/>
  </sheets>
  <externalReferences>
    <externalReference r:id="rId15"/>
  </externalReferences>
  <definedNames>
    <definedName name="Assets_B5E45_Regnskab">#REF!</definedName>
    <definedName name="BusUnits_B18D25_Regnskab">#REF!</definedName>
    <definedName name="BusUnits_B31D38_Regnskab">#REF!</definedName>
    <definedName name="BusUnits_B5D12_Regnskab">#REF!</definedName>
    <definedName name="BusUnits_C12D12_Regnskab">#REF!</definedName>
    <definedName name="CF_B5E36_Regnskab">#REF!</definedName>
    <definedName name="comprehensive_income_B5E23_Regnskab">#REF!</definedName>
    <definedName name="EK__koncern_B27I41_Regnskab">#REF!</definedName>
    <definedName name="EK__koncern_B5I22_Regnskab">#REF!</definedName>
    <definedName name="EK__koncern_B5I42_Regnskab">#REF!</definedName>
    <definedName name="EK__koncern_B7I21_Regnskab">#REF!</definedName>
    <definedName name="EK__koncern_B7I22_Regnskab">#REF!</definedName>
    <definedName name="EUR_3105">#REF!</definedName>
    <definedName name="EUR_3108">#REF!</definedName>
    <definedName name="FCE">#REF!</definedName>
    <definedName name="fx">'[1]excess cash flow'!#REF!</definedName>
    <definedName name="handn">#REF!</definedName>
    <definedName name="Keyfig">#REF!</definedName>
    <definedName name="KeyFig_B5G51_Regnskab">#REF!</definedName>
    <definedName name="KeyFig_D29_Regnskab">#REF!</definedName>
    <definedName name="KeyFig_for_Q4_B5F44_Regnskab">#REF!</definedName>
    <definedName name="KeyFig_for_Q4_CC_Regnskab">#REF!</definedName>
    <definedName name="KeyFigures">#REF!</definedName>
    <definedName name="Liabilities_B5E41_Regnskab">#REF!</definedName>
    <definedName name="NCD">#REF!</definedName>
    <definedName name="Note_2_1__2__B5F19_Regnskab">#REF!</definedName>
    <definedName name="Note_2_1__2__B5F20_Regnskab">#REF!</definedName>
    <definedName name="Note_2_1__2__B5G24_Regnskab">#REF!</definedName>
    <definedName name="Note_2_1__2__B5G28_Regnskab">#REF!</definedName>
    <definedName name="Note_2_1_B12F49_Regnskab">#REF!</definedName>
    <definedName name="Note_2_1_B12F50_Regnskab">#REF!</definedName>
    <definedName name="Note_2_1_B54F91_Regnskab">#REF!</definedName>
    <definedName name="Note_2_2_B5D23_Regnskab">#REF!</definedName>
    <definedName name="Note_2_3_B22H37_Regnskab">#REF!</definedName>
    <definedName name="Note_2_3_B22H40_Regnskab">#REF!</definedName>
    <definedName name="Note_2_3_B22H44_Regnskab">#REF!</definedName>
    <definedName name="Note_2_3_B48F63_Regnskab">#REF!</definedName>
    <definedName name="Note_2_3_B48H63_Regnskab">#REF!</definedName>
    <definedName name="Note_2_3_B48H83_Regnskab">#REF!</definedName>
    <definedName name="Note_2_3_B5D13_Regnskab">#REF!</definedName>
    <definedName name="Note_2_3_B5H13_Regnskab">#REF!</definedName>
    <definedName name="Note_2_3_B65F83_Regnskab">#REF!</definedName>
    <definedName name="Note_2_3_BF_Regnskab">#REF!</definedName>
    <definedName name="Note_2_3_BH_Regnskab">#REF!</definedName>
    <definedName name="Note_2_4_2_7_B17E24_Regnskab">#REF!</definedName>
    <definedName name="Note_2_4_2_7_B28E33_Regnskab">#REF!</definedName>
    <definedName name="Note_2_4_2_7_B38E49_Regnskab">#REF!</definedName>
    <definedName name="Note_2_4_2_7_B5E12_Regnskab">#REF!</definedName>
    <definedName name="Note_2_8_B15F24_Regnskab">#REF!</definedName>
    <definedName name="Note_2_8_B22D53_Regnskab">#REF!</definedName>
    <definedName name="Note_2_8_B26E57_Regnskab">#REF!</definedName>
    <definedName name="Note_2_8_B5D13_Regnskab">#REF!</definedName>
    <definedName name="Note_2_8_B5F13_Regnskab">#REF!</definedName>
    <definedName name="Note_2_9_B5D19_Regnskab">#REF!</definedName>
    <definedName name="Note_3_1_B5D13_Regnskab">#REF!</definedName>
    <definedName name="Note_3_1_B5D15_Regnskab">#REF!</definedName>
    <definedName name="Note_3_2_B29I50_Regnskab">#REF!</definedName>
    <definedName name="Note_3_2_B5I28_Regnskab">#REF!</definedName>
    <definedName name="Note_3_3_B30G50_Regnskab">#REF!</definedName>
    <definedName name="Note_3_3_B5G28_Regnskab">#REF!</definedName>
    <definedName name="Note_3_3_B5G29_Regnskab">#REF!</definedName>
    <definedName name="Note_3_4_3_5_B18E33_Regnskab">#REF!</definedName>
    <definedName name="Note_3_4_3_5_B5E13_Regnskab">#REF!</definedName>
    <definedName name="Note_3_6_B17D57_Regnskab">#REF!</definedName>
    <definedName name="Note_3_7_B5D13_Regnskab">#REF!</definedName>
    <definedName name="Note_3_8_B5D39_Regnskab">#REF!</definedName>
    <definedName name="Note_4_1_B12D17_Regnskab">#REF!</definedName>
    <definedName name="Note_4_2__2__B22F27_Regnskab">#REF!</definedName>
    <definedName name="Note_4_2__2__B30F41_Regnskab">#REF!</definedName>
    <definedName name="Note_4_2__2__B30F44_Regnskab">#REF!</definedName>
    <definedName name="Note_4_2__2__B46F50_Regnskab">#REF!</definedName>
    <definedName name="Note_4_2__2__B5F20_Regnskab">#REF!</definedName>
    <definedName name="Note_4_2_B20F39_Regnskab">#REF!</definedName>
    <definedName name="Note_4_2_B42F55_Regnskab">#REF!</definedName>
    <definedName name="Note_4_2_B5F18_Regnskab">#REF!</definedName>
    <definedName name="Note_4_3__2__B11D18_Regnskab">#REF!</definedName>
    <definedName name="Note_4_3__2__B31G37_Regnskab">#REF!</definedName>
    <definedName name="Note_4_3__2__B9G29_Regnskab">#REF!</definedName>
    <definedName name="Note_4_3_B13F26_Regnskab">#REF!</definedName>
    <definedName name="Note_4_3_B13F29_Regnskab">#REF!</definedName>
    <definedName name="Note_4_3_B31F40_Regnskab">#REF!</definedName>
    <definedName name="Note_5_1_B15I27_Regnskab">#REF!</definedName>
    <definedName name="Note_5_1_B29H41_Regnskab">#REF!</definedName>
    <definedName name="Note_5_1_B31F41_Regnskab">#REF!</definedName>
    <definedName name="Note_5_1_B50D59_Regnskab">#REF!</definedName>
    <definedName name="Note_5_1_B62F70_Regnskab">#REF!</definedName>
    <definedName name="Note_5_1_B62H67_Regnskab">#REF!</definedName>
    <definedName name="Note_5_1_B77I87_Regnskab">#REF!</definedName>
    <definedName name="Note_5_1_B89H104_Regnskab">#REF!</definedName>
    <definedName name="Note_5_2_B5D12_Regnskab">#REF!</definedName>
    <definedName name="Note_5_3_5_4_B11E14_Regnskab">#REF!</definedName>
    <definedName name="Note_5_3_B12C17_Regnskab">#REF!</definedName>
    <definedName name="Note_5_3_B27C40_Regnskab">#REF!</definedName>
    <definedName name="Note_5_3_B5C34_Regnskab">#REF!</definedName>
    <definedName name="Note_5_5_B7I47_Regnskab">#REF!</definedName>
    <definedName name="NPC_B5C12_Regnskab">#REF!</definedName>
    <definedName name="Period">#REF!</definedName>
    <definedName name="_xlnm.Print_Area" localSheetId="3">'100'!$A$1:$H$42</definedName>
    <definedName name="_xlnm.Print_Area" localSheetId="7">'40 IFRS 1 - Bal aktiv koncern'!$A$1:$G$62</definedName>
    <definedName name="_xlnm.Print_Area" localSheetId="11">'40 IFRS 1 - Bal aktiv moder'!$A$1:$G$64</definedName>
    <definedName name="_xlnm.Print_Area" localSheetId="8">'40 IFRS 1 - Bal pas koncern'!$A$1:$G$52</definedName>
    <definedName name="_xlnm.Print_Area" localSheetId="12">'40 IFRS 1 - Bal pas moder'!$A$1:$G$52</definedName>
    <definedName name="_xlnm.Print_Area" localSheetId="9">'40 IFRS 1 - EK koncern'!$A$1:$G$29</definedName>
    <definedName name="_xlnm.Print_Area" localSheetId="13">'40 IFRS 1 - EK moder'!$A$1:$G$24</definedName>
    <definedName name="_xlnm.Print_Area" localSheetId="6">'40 IFRS 1 - Res koncern'!$A$1:$H$43</definedName>
    <definedName name="_xlnm.Print_Area" localSheetId="10">'40 IFRS 1 - Res moder'!$A$1:$G$35</definedName>
    <definedName name="_xlnm.Print_Area" localSheetId="0">'Highlights EUR'!$A$1:$H$69</definedName>
    <definedName name="_xlnm.Print_Area" localSheetId="5">'OLD 39'!$A$1:$I$103</definedName>
    <definedName name="_xlnm.Print_Titles" localSheetId="5">'OLD 39'!$10:$11</definedName>
    <definedName name="QByBusUnit_B4J50_Regnskab">#REF!</definedName>
    <definedName name="QByBusUnit_B4J51_Regnskab">#REF!</definedName>
    <definedName name="QKeyFig">QKeyFig!$B$4:$I$37</definedName>
    <definedName name="QKeyFig_B4J36_Regnskab">QKeyFig!$B$4:$I$37</definedName>
    <definedName name="QKeyFig_B4J37_Regnskab">QKeyFig!$B$4:$I$37</definedName>
    <definedName name="Res_B5E36_Regnskab">#REF!</definedName>
    <definedName name="Revenue_B15C22_Regnskab">#REF!</definedName>
    <definedName name="Revenue_B5C12_Regnskab">#REF!</definedName>
    <definedName name="Revenue_B5D12_Regnskab">#REF!</definedName>
    <definedName name="Z_1A49C824_FEFA_4C32_9A7A_5B3A662AD12B_.wvu.Cols" localSheetId="3" hidden="1">'100'!#REF!,'100'!$G:$G</definedName>
    <definedName name="Z_1A49C824_FEFA_4C32_9A7A_5B3A662AD12B_.wvu.Cols" localSheetId="7" hidden="1">'40 IFRS 1 - Bal aktiv koncern'!#REF!,'40 IFRS 1 - Bal aktiv koncern'!$F:$F</definedName>
    <definedName name="Z_1A49C824_FEFA_4C32_9A7A_5B3A662AD12B_.wvu.Cols" localSheetId="11" hidden="1">'40 IFRS 1 - Bal aktiv moder'!#REF!,'40 IFRS 1 - Bal aktiv moder'!$F:$F</definedName>
    <definedName name="Z_1A49C824_FEFA_4C32_9A7A_5B3A662AD12B_.wvu.Cols" localSheetId="8" hidden="1">'40 IFRS 1 - Bal pas koncern'!#REF!,'40 IFRS 1 - Bal pas koncern'!$F:$F</definedName>
    <definedName name="Z_1A49C824_FEFA_4C32_9A7A_5B3A662AD12B_.wvu.Cols" localSheetId="12" hidden="1">'40 IFRS 1 - Bal pas moder'!#REF!,'40 IFRS 1 - Bal pas moder'!$F:$F</definedName>
    <definedName name="Z_1A49C824_FEFA_4C32_9A7A_5B3A662AD12B_.wvu.Cols" localSheetId="9" hidden="1">'40 IFRS 1 - EK koncern'!#REF!,'40 IFRS 1 - EK koncern'!$F:$F</definedName>
    <definedName name="Z_1A49C824_FEFA_4C32_9A7A_5B3A662AD12B_.wvu.Cols" localSheetId="13" hidden="1">'40 IFRS 1 - EK moder'!#REF!,'40 IFRS 1 - EK moder'!$F:$F</definedName>
    <definedName name="Z_1A49C824_FEFA_4C32_9A7A_5B3A662AD12B_.wvu.Cols" localSheetId="6" hidden="1">'40 IFRS 1 - Res koncern'!#REF!,'40 IFRS 1 - Res koncern'!$F:$F</definedName>
    <definedName name="Z_1A49C824_FEFA_4C32_9A7A_5B3A662AD12B_.wvu.Cols" localSheetId="10" hidden="1">'40 IFRS 1 - Res moder'!#REF!,'40 IFRS 1 - Res moder'!$F:$F</definedName>
    <definedName name="Z_1A49C824_FEFA_4C32_9A7A_5B3A662AD12B_.wvu.PrintArea" localSheetId="3" hidden="1">'100'!$B$1:$G$35</definedName>
    <definedName name="Z_1A49C824_FEFA_4C32_9A7A_5B3A662AD12B_.wvu.PrintArea" localSheetId="7" hidden="1">'40 IFRS 1 - Bal aktiv koncern'!$A$1:$F$58</definedName>
    <definedName name="Z_1A49C824_FEFA_4C32_9A7A_5B3A662AD12B_.wvu.PrintArea" localSheetId="11" hidden="1">'40 IFRS 1 - Bal aktiv moder'!$A$1:$F$60</definedName>
    <definedName name="Z_1A49C824_FEFA_4C32_9A7A_5B3A662AD12B_.wvu.PrintArea" localSheetId="8" hidden="1">'40 IFRS 1 - Bal pas koncern'!$A$1:$F$59</definedName>
    <definedName name="Z_1A49C824_FEFA_4C32_9A7A_5B3A662AD12B_.wvu.PrintArea" localSheetId="12" hidden="1">'40 IFRS 1 - Bal pas moder'!$A$1:$F$59</definedName>
    <definedName name="Z_1A49C824_FEFA_4C32_9A7A_5B3A662AD12B_.wvu.PrintArea" localSheetId="9" hidden="1">'40 IFRS 1 - EK koncern'!$A$1:$F$30</definedName>
    <definedName name="Z_1A49C824_FEFA_4C32_9A7A_5B3A662AD12B_.wvu.PrintArea" localSheetId="13" hidden="1">'40 IFRS 1 - EK moder'!$A$1:$F$25</definedName>
    <definedName name="Z_1A49C824_FEFA_4C32_9A7A_5B3A662AD12B_.wvu.PrintArea" localSheetId="6" hidden="1">'40 IFRS 1 - Res koncern'!$A$1:$F$40</definedName>
    <definedName name="Z_1A49C824_FEFA_4C32_9A7A_5B3A662AD12B_.wvu.PrintArea" localSheetId="10" hidden="1">'40 IFRS 1 - Res moder'!$A$1:$F$35</definedName>
    <definedName name="Z_1A49C824_FEFA_4C32_9A7A_5B3A662AD12B_.wvu.PrintArea" localSheetId="0" hidden="1">'Highlights EUR'!$A$1:$H$69</definedName>
    <definedName name="Z_1A49C824_FEFA_4C32_9A7A_5B3A662AD12B_.wvu.Rows" localSheetId="7" hidden="1">'40 IFRS 1 - Bal aktiv koncern'!#REF!</definedName>
    <definedName name="Z_1A49C824_FEFA_4C32_9A7A_5B3A662AD12B_.wvu.Rows" localSheetId="11" hidden="1">'40 IFRS 1 - Bal aktiv moder'!#REF!</definedName>
    <definedName name="Z_1A49C824_FEFA_4C32_9A7A_5B3A662AD12B_.wvu.Rows" localSheetId="8" hidden="1">'40 IFRS 1 - Bal pas koncern'!$30:$30</definedName>
    <definedName name="Z_1A49C824_FEFA_4C32_9A7A_5B3A662AD12B_.wvu.Rows" localSheetId="12" hidden="1">'40 IFRS 1 - Bal pas moder'!$30:$30</definedName>
    <definedName name="Z_1A49C824_FEFA_4C32_9A7A_5B3A662AD12B_.wvu.Rows" localSheetId="9" hidden="1">'40 IFRS 1 - EK koncern'!#REF!</definedName>
    <definedName name="Z_1A49C824_FEFA_4C32_9A7A_5B3A662AD12B_.wvu.Rows" localSheetId="13" hidden="1">'40 IFRS 1 - EK moder'!#REF!</definedName>
    <definedName name="Z_1A49C824_FEFA_4C32_9A7A_5B3A662AD12B_.wvu.Rows" localSheetId="6" hidden="1">'40 IFRS 1 - Res koncern'!#REF!,'40 IFRS 1 - Res koncern'!#REF!,'40 IFRS 1 - Res koncern'!$37:$40</definedName>
    <definedName name="Z_1A49C824_FEFA_4C32_9A7A_5B3A662AD12B_.wvu.Rows" localSheetId="10" hidden="1">'40 IFRS 1 - Res moder'!#REF!,'40 IFRS 1 - Res moder'!#REF!,'40 IFRS 1 - Res moder'!#REF!</definedName>
    <definedName name="Z_7F2BCB3C_1904_4CED_8611_BF4C478EA4DE_.wvu.Cols" localSheetId="3" hidden="1">'100'!#REF!,'100'!$G:$G,'100'!#REF!</definedName>
    <definedName name="Z_7F2BCB3C_1904_4CED_8611_BF4C478EA4DE_.wvu.Cols" localSheetId="7" hidden="1">'40 IFRS 1 - Bal aktiv koncern'!#REF!,'40 IFRS 1 - Bal aktiv koncern'!$F:$F,'40 IFRS 1 - Bal aktiv koncern'!#REF!</definedName>
    <definedName name="Z_7F2BCB3C_1904_4CED_8611_BF4C478EA4DE_.wvu.Cols" localSheetId="11" hidden="1">'40 IFRS 1 - Bal aktiv moder'!#REF!,'40 IFRS 1 - Bal aktiv moder'!$F:$F,'40 IFRS 1 - Bal aktiv moder'!#REF!</definedName>
    <definedName name="Z_7F2BCB3C_1904_4CED_8611_BF4C478EA4DE_.wvu.Cols" localSheetId="8" hidden="1">'40 IFRS 1 - Bal pas koncern'!#REF!,'40 IFRS 1 - Bal pas koncern'!$F:$F,'40 IFRS 1 - Bal pas koncern'!#REF!</definedName>
    <definedName name="Z_7F2BCB3C_1904_4CED_8611_BF4C478EA4DE_.wvu.Cols" localSheetId="12" hidden="1">'40 IFRS 1 - Bal pas moder'!#REF!,'40 IFRS 1 - Bal pas moder'!$F:$F,'40 IFRS 1 - Bal pas moder'!#REF!</definedName>
    <definedName name="Z_7F2BCB3C_1904_4CED_8611_BF4C478EA4DE_.wvu.Cols" localSheetId="9" hidden="1">'40 IFRS 1 - EK koncern'!#REF!,'40 IFRS 1 - EK koncern'!$F:$F,'40 IFRS 1 - EK koncern'!#REF!</definedName>
    <definedName name="Z_7F2BCB3C_1904_4CED_8611_BF4C478EA4DE_.wvu.Cols" localSheetId="13" hidden="1">'40 IFRS 1 - EK moder'!#REF!,'40 IFRS 1 - EK moder'!$F:$F,'40 IFRS 1 - EK moder'!#REF!</definedName>
    <definedName name="Z_7F2BCB3C_1904_4CED_8611_BF4C478EA4DE_.wvu.Cols" localSheetId="6" hidden="1">'40 IFRS 1 - Res koncern'!#REF!,'40 IFRS 1 - Res koncern'!$F:$G,'40 IFRS 1 - Res koncern'!$H:$H</definedName>
    <definedName name="Z_7F2BCB3C_1904_4CED_8611_BF4C478EA4DE_.wvu.Cols" localSheetId="10" hidden="1">'40 IFRS 1 - Res moder'!#REF!,'40 IFRS 1 - Res moder'!$F:$G,'40 IFRS 1 - Res moder'!$H:$H</definedName>
    <definedName name="Z_7F2BCB3C_1904_4CED_8611_BF4C478EA4DE_.wvu.PrintArea" localSheetId="3" hidden="1">'100'!$B$1:$H$35</definedName>
    <definedName name="Z_7F2BCB3C_1904_4CED_8611_BF4C478EA4DE_.wvu.PrintArea" localSheetId="7" hidden="1">'40 IFRS 1 - Bal aktiv koncern'!$A$1:$G$58</definedName>
    <definedName name="Z_7F2BCB3C_1904_4CED_8611_BF4C478EA4DE_.wvu.PrintArea" localSheetId="11" hidden="1">'40 IFRS 1 - Bal aktiv moder'!$A$1:$G$60</definedName>
    <definedName name="Z_7F2BCB3C_1904_4CED_8611_BF4C478EA4DE_.wvu.PrintArea" localSheetId="8" hidden="1">'40 IFRS 1 - Bal pas koncern'!$A$2:$G$59</definedName>
    <definedName name="Z_7F2BCB3C_1904_4CED_8611_BF4C478EA4DE_.wvu.PrintArea" localSheetId="12" hidden="1">'40 IFRS 1 - Bal pas moder'!$A$2:$G$59</definedName>
    <definedName name="Z_7F2BCB3C_1904_4CED_8611_BF4C478EA4DE_.wvu.PrintArea" localSheetId="9" hidden="1">'40 IFRS 1 - EK koncern'!$A$2:$G$30</definedName>
    <definedName name="Z_7F2BCB3C_1904_4CED_8611_BF4C478EA4DE_.wvu.PrintArea" localSheetId="13" hidden="1">'40 IFRS 1 - EK moder'!$A$2:$G$25</definedName>
    <definedName name="Z_7F2BCB3C_1904_4CED_8611_BF4C478EA4DE_.wvu.PrintArea" localSheetId="6" hidden="1">'40 IFRS 1 - Res koncern'!$A$1:$G$40</definedName>
    <definedName name="Z_7F2BCB3C_1904_4CED_8611_BF4C478EA4DE_.wvu.PrintArea" localSheetId="10" hidden="1">'40 IFRS 1 - Res moder'!$A$1:$G$35</definedName>
    <definedName name="Z_7F2BCB3C_1904_4CED_8611_BF4C478EA4DE_.wvu.PrintArea" localSheetId="0" hidden="1">'Highlights EUR'!$A$1:$H$69</definedName>
    <definedName name="Z_7F2BCB3C_1904_4CED_8611_BF4C478EA4DE_.wvu.Rows" localSheetId="6" hidden="1">'40 IFRS 1 - Res koncern'!#REF!,'40 IFRS 1 - Res koncern'!#REF!,'40 IFRS 1 - Res koncern'!$38:$40,'40 IFRS 1 - Res koncern'!#REF!</definedName>
    <definedName name="Z_7F2BCB3C_1904_4CED_8611_BF4C478EA4DE_.wvu.Rows" localSheetId="10" hidden="1">'40 IFRS 1 - Res moder'!#REF!,'40 IFRS 1 - Res moder'!#REF!,'40 IFRS 1 - Res moder'!#REF!,'40 IFRS 1 - Res moder'!#REF!</definedName>
    <definedName name="Z_8B556DEC_EB92_4129_9204_BF56D7E811D3_.wvu.Cols" localSheetId="3" hidden="1">'100'!#REF!,'100'!$G:$G</definedName>
    <definedName name="Z_8B556DEC_EB92_4129_9204_BF56D7E811D3_.wvu.Cols" localSheetId="7" hidden="1">'40 IFRS 1 - Bal aktiv koncern'!#REF!,'40 IFRS 1 - Bal aktiv koncern'!$F:$F</definedName>
    <definedName name="Z_8B556DEC_EB92_4129_9204_BF56D7E811D3_.wvu.Cols" localSheetId="11" hidden="1">'40 IFRS 1 - Bal aktiv moder'!#REF!,'40 IFRS 1 - Bal aktiv moder'!$F:$F</definedName>
    <definedName name="Z_8B556DEC_EB92_4129_9204_BF56D7E811D3_.wvu.Cols" localSheetId="8" hidden="1">'40 IFRS 1 - Bal pas koncern'!#REF!,'40 IFRS 1 - Bal pas koncern'!$F:$F</definedName>
    <definedName name="Z_8B556DEC_EB92_4129_9204_BF56D7E811D3_.wvu.Cols" localSheetId="12" hidden="1">'40 IFRS 1 - Bal pas moder'!#REF!,'40 IFRS 1 - Bal pas moder'!$F:$F</definedName>
    <definedName name="Z_8B556DEC_EB92_4129_9204_BF56D7E811D3_.wvu.Cols" localSheetId="9" hidden="1">'40 IFRS 1 - EK koncern'!#REF!,'40 IFRS 1 - EK koncern'!$F:$F</definedName>
    <definedName name="Z_8B556DEC_EB92_4129_9204_BF56D7E811D3_.wvu.Cols" localSheetId="13" hidden="1">'40 IFRS 1 - EK moder'!#REF!,'40 IFRS 1 - EK moder'!$F:$F</definedName>
    <definedName name="Z_8B556DEC_EB92_4129_9204_BF56D7E811D3_.wvu.Cols" localSheetId="6" hidden="1">'40 IFRS 1 - Res koncern'!#REF!,'40 IFRS 1 - Res koncern'!$F:$F</definedName>
    <definedName name="Z_8B556DEC_EB92_4129_9204_BF56D7E811D3_.wvu.Cols" localSheetId="10" hidden="1">'40 IFRS 1 - Res moder'!#REF!,'40 IFRS 1 - Res moder'!$F:$F</definedName>
    <definedName name="Z_8B556DEC_EB92_4129_9204_BF56D7E811D3_.wvu.PrintArea" localSheetId="3" hidden="1">'100'!$B$1:$G$35</definedName>
    <definedName name="Z_8B556DEC_EB92_4129_9204_BF56D7E811D3_.wvu.PrintArea" localSheetId="7" hidden="1">'40 IFRS 1 - Bal aktiv koncern'!$A$1:$F$58</definedName>
    <definedName name="Z_8B556DEC_EB92_4129_9204_BF56D7E811D3_.wvu.PrintArea" localSheetId="11" hidden="1">'40 IFRS 1 - Bal aktiv moder'!$A$1:$F$60</definedName>
    <definedName name="Z_8B556DEC_EB92_4129_9204_BF56D7E811D3_.wvu.PrintArea" localSheetId="8" hidden="1">'40 IFRS 1 - Bal pas koncern'!$A$1:$F$59</definedName>
    <definedName name="Z_8B556DEC_EB92_4129_9204_BF56D7E811D3_.wvu.PrintArea" localSheetId="12" hidden="1">'40 IFRS 1 - Bal pas moder'!$A$1:$F$59</definedName>
    <definedName name="Z_8B556DEC_EB92_4129_9204_BF56D7E811D3_.wvu.PrintArea" localSheetId="9" hidden="1">'40 IFRS 1 - EK koncern'!$A$1:$F$30</definedName>
    <definedName name="Z_8B556DEC_EB92_4129_9204_BF56D7E811D3_.wvu.PrintArea" localSheetId="13" hidden="1">'40 IFRS 1 - EK moder'!$A$1:$F$25</definedName>
    <definedName name="Z_8B556DEC_EB92_4129_9204_BF56D7E811D3_.wvu.PrintArea" localSheetId="6" hidden="1">'40 IFRS 1 - Res koncern'!$A$1:$F$40</definedName>
    <definedName name="Z_8B556DEC_EB92_4129_9204_BF56D7E811D3_.wvu.PrintArea" localSheetId="10" hidden="1">'40 IFRS 1 - Res moder'!$A$1:$F$35</definedName>
    <definedName name="Z_8B556DEC_EB92_4129_9204_BF56D7E811D3_.wvu.PrintArea" localSheetId="0" hidden="1">'Highlights EUR'!$A$1:$H$69</definedName>
    <definedName name="Z_8B556DEC_EB92_4129_9204_BF56D7E811D3_.wvu.Rows" localSheetId="7" hidden="1">'40 IFRS 1 - Bal aktiv koncern'!#REF!</definedName>
    <definedName name="Z_8B556DEC_EB92_4129_9204_BF56D7E811D3_.wvu.Rows" localSheetId="11" hidden="1">'40 IFRS 1 - Bal aktiv moder'!#REF!</definedName>
    <definedName name="Z_8B556DEC_EB92_4129_9204_BF56D7E811D3_.wvu.Rows" localSheetId="8" hidden="1">'40 IFRS 1 - Bal pas koncern'!$30:$30</definedName>
    <definedName name="Z_8B556DEC_EB92_4129_9204_BF56D7E811D3_.wvu.Rows" localSheetId="12" hidden="1">'40 IFRS 1 - Bal pas moder'!$30:$30</definedName>
    <definedName name="Z_8B556DEC_EB92_4129_9204_BF56D7E811D3_.wvu.Rows" localSheetId="9" hidden="1">'40 IFRS 1 - EK koncern'!#REF!</definedName>
    <definedName name="Z_8B556DEC_EB92_4129_9204_BF56D7E811D3_.wvu.Rows" localSheetId="13" hidden="1">'40 IFRS 1 - EK moder'!#REF!</definedName>
    <definedName name="Z_8B556DEC_EB92_4129_9204_BF56D7E811D3_.wvu.Rows" localSheetId="6" hidden="1">'40 IFRS 1 - Res koncern'!#REF!,'40 IFRS 1 - Res koncern'!#REF!,'40 IFRS 1 - Res koncern'!$37:$40</definedName>
    <definedName name="Z_8B556DEC_EB92_4129_9204_BF56D7E811D3_.wvu.Rows" localSheetId="10" hidden="1">'40 IFRS 1 - Res moder'!#REF!,'40 IFRS 1 - Res moder'!#REF!,'40 IFRS 1 - Res moder'!#REF!</definedName>
  </definedNames>
  <calcPr calcId="145621"/>
  <customWorkbookViews>
    <customWorkbookView name="Charlotte Mersebach - Personal View" guid="{7F2BCB3C-1904-4CED-8611-BF4C478EA4DE}" mergeInterval="0" personalView="1" maximized="1" windowWidth="1020" windowHeight="553" tabRatio="943" activeSheetId="41"/>
    <customWorkbookView name="Helle Okholm - Personal View" guid="{1A49C824-FEFA-4C32-9A7A-5B3A662AD12B}" mergeInterval="0" personalView="1" maximized="1" windowWidth="1020" windowHeight="579" tabRatio="943" activeSheetId="11" showComments="commIndAndComment"/>
    <customWorkbookView name="dkcma - Personal View" guid="{8B556DEC-EB92-4129-9204-BF56D7E811D3}" mergeInterval="0" personalView="1" maximized="1" windowWidth="1020" windowHeight="554" tabRatio="943" activeSheetId="42"/>
  </customWorkbookViews>
</workbook>
</file>

<file path=xl/calcChain.xml><?xml version="1.0" encoding="utf-8"?>
<calcChain xmlns="http://schemas.openxmlformats.org/spreadsheetml/2006/main">
  <c r="H67" i="8" l="1"/>
  <c r="G67" i="8"/>
  <c r="F67" i="8"/>
  <c r="H66" i="8"/>
  <c r="G66" i="8"/>
  <c r="F66" i="8"/>
  <c r="H65" i="8"/>
  <c r="G65" i="8"/>
  <c r="F65" i="8"/>
  <c r="H62" i="8"/>
  <c r="G62" i="8"/>
  <c r="F62" i="8"/>
  <c r="H61" i="8"/>
  <c r="G61" i="8"/>
  <c r="F61" i="8"/>
  <c r="H58" i="8"/>
  <c r="G58" i="8"/>
  <c r="F58" i="8"/>
  <c r="H57" i="8"/>
  <c r="G57" i="8"/>
  <c r="F57" i="8"/>
  <c r="H56" i="8"/>
  <c r="G56" i="8"/>
  <c r="F56" i="8"/>
  <c r="H55" i="8"/>
  <c r="G55" i="8"/>
  <c r="F55" i="8"/>
  <c r="H54" i="8"/>
  <c r="G54" i="8"/>
  <c r="F54" i="8"/>
  <c r="H53" i="8"/>
  <c r="G53" i="8"/>
  <c r="F53" i="8"/>
  <c r="H52" i="8"/>
  <c r="G52" i="8"/>
  <c r="F52" i="8"/>
  <c r="H51" i="8"/>
  <c r="G51" i="8"/>
  <c r="F51" i="8"/>
  <c r="H48" i="8"/>
  <c r="G48" i="8"/>
  <c r="F48" i="8"/>
  <c r="H47" i="8"/>
  <c r="G47" i="8"/>
  <c r="F47" i="8"/>
  <c r="H46" i="8"/>
  <c r="G46" i="8"/>
  <c r="F46" i="8"/>
  <c r="H45" i="8"/>
  <c r="G45" i="8"/>
  <c r="F45" i="8"/>
  <c r="H43" i="8"/>
  <c r="G43" i="8"/>
  <c r="F43" i="8"/>
  <c r="H42" i="8"/>
  <c r="G42" i="8"/>
  <c r="F42" i="8"/>
  <c r="H38" i="8"/>
  <c r="G38" i="8"/>
  <c r="F38" i="8"/>
  <c r="H37" i="8"/>
  <c r="G37" i="8"/>
  <c r="F37" i="8"/>
  <c r="H36" i="8"/>
  <c r="G36" i="8"/>
  <c r="F36" i="8"/>
  <c r="H35" i="8"/>
  <c r="G35" i="8"/>
  <c r="F35" i="8"/>
  <c r="H32" i="8"/>
  <c r="G32" i="8"/>
  <c r="F32" i="8"/>
  <c r="H31" i="8"/>
  <c r="G31" i="8"/>
  <c r="F31" i="8"/>
  <c r="H30" i="8"/>
  <c r="G30" i="8"/>
  <c r="F30" i="8"/>
  <c r="H29" i="8"/>
  <c r="G29" i="8"/>
  <c r="F29" i="8"/>
  <c r="H28" i="8"/>
  <c r="G28" i="8"/>
  <c r="F28" i="8"/>
  <c r="H25" i="8"/>
  <c r="G25" i="8"/>
  <c r="F25" i="8"/>
  <c r="H24" i="8"/>
  <c r="G24" i="8"/>
  <c r="F24" i="8"/>
  <c r="H23" i="8"/>
  <c r="G23" i="8"/>
  <c r="F23" i="8"/>
  <c r="H22" i="8"/>
  <c r="G22" i="8"/>
  <c r="F22" i="8"/>
  <c r="H19" i="8"/>
  <c r="G19" i="8"/>
  <c r="F19" i="8"/>
  <c r="H17" i="8"/>
  <c r="G17" i="8"/>
  <c r="F17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A5" i="8"/>
  <c r="A1" i="8"/>
  <c r="A7" i="80" l="1"/>
  <c r="A7" i="81" s="1"/>
  <c r="A7" i="82" s="1"/>
  <c r="E19" i="81"/>
  <c r="G15" i="82" s="1"/>
  <c r="G17" i="82"/>
  <c r="E17" i="82"/>
  <c r="E18" i="82" s="1"/>
  <c r="F17" i="81"/>
  <c r="F18" i="81"/>
  <c r="G19" i="81"/>
  <c r="F24" i="81"/>
  <c r="F25" i="81"/>
  <c r="F26" i="81"/>
  <c r="F27" i="81"/>
  <c r="F28" i="81"/>
  <c r="F29" i="81"/>
  <c r="F30" i="81"/>
  <c r="E31" i="81"/>
  <c r="G31" i="81"/>
  <c r="F34" i="81"/>
  <c r="F35" i="81"/>
  <c r="F36" i="81"/>
  <c r="F37" i="81"/>
  <c r="F38" i="81"/>
  <c r="F39" i="81"/>
  <c r="F40" i="81"/>
  <c r="F41" i="81"/>
  <c r="E42" i="81"/>
  <c r="G42" i="81"/>
  <c r="F19" i="80"/>
  <c r="F21" i="80"/>
  <c r="E22" i="80"/>
  <c r="G22" i="80"/>
  <c r="G28" i="80"/>
  <c r="G35" i="80"/>
  <c r="F25" i="80"/>
  <c r="F26" i="80"/>
  <c r="F27" i="80"/>
  <c r="E28" i="80"/>
  <c r="E35" i="80"/>
  <c r="F31" i="80"/>
  <c r="F32" i="80"/>
  <c r="F33" i="80"/>
  <c r="F34" i="80"/>
  <c r="F41" i="80"/>
  <c r="F42" i="80"/>
  <c r="F43" i="80"/>
  <c r="F44" i="80"/>
  <c r="E45" i="80"/>
  <c r="G45" i="80"/>
  <c r="F48" i="80"/>
  <c r="F49" i="80"/>
  <c r="F50" i="80"/>
  <c r="F51" i="80"/>
  <c r="F52" i="80"/>
  <c r="E53" i="80"/>
  <c r="G53" i="80"/>
  <c r="F55" i="80"/>
  <c r="F14" i="79"/>
  <c r="F15" i="79"/>
  <c r="E16" i="79"/>
  <c r="E23" i="79" s="1"/>
  <c r="E26" i="79" s="1"/>
  <c r="E32" i="79" s="1"/>
  <c r="E35" i="79" s="1"/>
  <c r="G16" i="79"/>
  <c r="F18" i="79"/>
  <c r="F19" i="79"/>
  <c r="F20" i="79"/>
  <c r="F22" i="79"/>
  <c r="F21" i="79"/>
  <c r="F30" i="79"/>
  <c r="F31" i="79"/>
  <c r="F29" i="79"/>
  <c r="F34" i="79"/>
  <c r="H23" i="79"/>
  <c r="H32" i="79" s="1"/>
  <c r="G28" i="79"/>
  <c r="A7" i="84"/>
  <c r="A7" i="85" s="1"/>
  <c r="A7" i="86" s="1"/>
  <c r="E16" i="86"/>
  <c r="E23" i="86" s="1"/>
  <c r="G16" i="86"/>
  <c r="G17" i="86"/>
  <c r="G18" i="86"/>
  <c r="F17" i="85"/>
  <c r="F18" i="85"/>
  <c r="F19" i="85"/>
  <c r="E20" i="85"/>
  <c r="G20" i="85"/>
  <c r="E25" i="85"/>
  <c r="E31" i="85" s="1"/>
  <c r="G25" i="85"/>
  <c r="G34" i="85"/>
  <c r="F34" i="85" s="1"/>
  <c r="F42" i="85" s="1"/>
  <c r="G26" i="85"/>
  <c r="F26" i="85" s="1"/>
  <c r="G27" i="85"/>
  <c r="F27" i="85" s="1"/>
  <c r="G28" i="85"/>
  <c r="F28" i="85" s="1"/>
  <c r="G29" i="85"/>
  <c r="F29" i="85" s="1"/>
  <c r="G30" i="85"/>
  <c r="F30" i="85" s="1"/>
  <c r="G35" i="85"/>
  <c r="F35" i="85" s="1"/>
  <c r="G36" i="85"/>
  <c r="F36" i="85" s="1"/>
  <c r="G37" i="85"/>
  <c r="F37" i="85" s="1"/>
  <c r="G38" i="85"/>
  <c r="F38" i="85" s="1"/>
  <c r="G39" i="85"/>
  <c r="F39" i="85" s="1"/>
  <c r="E40" i="85"/>
  <c r="G40" i="85"/>
  <c r="G41" i="85"/>
  <c r="F41" i="85" s="1"/>
  <c r="F19" i="84"/>
  <c r="F20" i="84"/>
  <c r="E21" i="84"/>
  <c r="G21" i="84"/>
  <c r="F24" i="84"/>
  <c r="F25" i="84"/>
  <c r="F26" i="84"/>
  <c r="F27" i="84"/>
  <c r="E28" i="84"/>
  <c r="G28" i="84"/>
  <c r="F31" i="84"/>
  <c r="F34" i="84" s="1"/>
  <c r="F32" i="84"/>
  <c r="F33" i="84"/>
  <c r="E34" i="84"/>
  <c r="G34" i="84"/>
  <c r="F41" i="84"/>
  <c r="F42" i="84"/>
  <c r="F43" i="84"/>
  <c r="E44" i="84"/>
  <c r="G44" i="84"/>
  <c r="F47" i="84"/>
  <c r="F48" i="84"/>
  <c r="F49" i="84"/>
  <c r="F50" i="84"/>
  <c r="E51" i="84"/>
  <c r="G51" i="84"/>
  <c r="F53" i="84"/>
  <c r="F14" i="83"/>
  <c r="F15" i="83"/>
  <c r="F18" i="83"/>
  <c r="F19" i="83"/>
  <c r="F20" i="83"/>
  <c r="F21" i="83"/>
  <c r="F22" i="83"/>
  <c r="F25" i="83"/>
  <c r="F28" i="83"/>
  <c r="F31" i="83"/>
  <c r="F32" i="83"/>
  <c r="F35" i="83"/>
  <c r="F37" i="83"/>
  <c r="F42" i="83"/>
  <c r="E16" i="83"/>
  <c r="E23" i="83" s="1"/>
  <c r="E26" i="83" s="1"/>
  <c r="E29" i="83" s="1"/>
  <c r="E33" i="83" s="1"/>
  <c r="E36" i="83" s="1"/>
  <c r="E38" i="83" s="1"/>
  <c r="E43" i="83" s="1"/>
  <c r="G16" i="83"/>
  <c r="G23" i="83" s="1"/>
  <c r="G26" i="83" s="1"/>
  <c r="G29" i="83" s="1"/>
  <c r="G33" i="83" s="1"/>
  <c r="G36" i="83" s="1"/>
  <c r="G38" i="83" s="1"/>
  <c r="G43" i="83" s="1"/>
  <c r="H26" i="83"/>
  <c r="H33" i="83"/>
  <c r="H36" i="83" s="1"/>
  <c r="H38" i="83" s="1"/>
  <c r="H43" i="83" s="1"/>
  <c r="D5" i="20"/>
  <c r="C9" i="20"/>
  <c r="E9" i="20"/>
  <c r="F9" i="20"/>
  <c r="G9" i="20"/>
  <c r="H9" i="20"/>
  <c r="A11" i="20"/>
  <c r="G12" i="20"/>
  <c r="G14" i="20" s="1"/>
  <c r="G16" i="20" s="1"/>
  <c r="E13" i="20"/>
  <c r="E14" i="20" s="1"/>
  <c r="E16" i="20" s="1"/>
  <c r="F13" i="20"/>
  <c r="F14" i="20" s="1"/>
  <c r="F16" i="20" s="1"/>
  <c r="H14" i="20"/>
  <c r="H16" i="20" s="1"/>
  <c r="G20" i="20"/>
  <c r="H20" i="20"/>
  <c r="F23" i="20"/>
  <c r="F32" i="20" s="1"/>
  <c r="F34" i="20" s="1"/>
  <c r="E25" i="20"/>
  <c r="E27" i="20"/>
  <c r="G32" i="20"/>
  <c r="G34" i="20" s="1"/>
  <c r="H32" i="20"/>
  <c r="H34" i="20" s="1"/>
  <c r="A1" i="20"/>
  <c r="E37" i="80" l="1"/>
  <c r="F16" i="79"/>
  <c r="F23" i="79" s="1"/>
  <c r="F26" i="79" s="1"/>
  <c r="F32" i="79" s="1"/>
  <c r="F35" i="79" s="1"/>
  <c r="F28" i="80"/>
  <c r="G18" i="82"/>
  <c r="E57" i="80"/>
  <c r="F22" i="80"/>
  <c r="F21" i="84"/>
  <c r="G55" i="84"/>
  <c r="G44" i="81"/>
  <c r="G46" i="81" s="1"/>
  <c r="F53" i="80"/>
  <c r="F20" i="85"/>
  <c r="F40" i="85"/>
  <c r="F25" i="85"/>
  <c r="F31" i="85" s="1"/>
  <c r="F44" i="85" s="1"/>
  <c r="G36" i="84"/>
  <c r="E55" i="84"/>
  <c r="F51" i="84"/>
  <c r="E36" i="84"/>
  <c r="F28" i="84"/>
  <c r="F31" i="81"/>
  <c r="F42" i="81"/>
  <c r="F45" i="80"/>
  <c r="G37" i="80"/>
  <c r="G23" i="79"/>
  <c r="G26" i="79" s="1"/>
  <c r="G32" i="79" s="1"/>
  <c r="G35" i="79" s="1"/>
  <c r="E42" i="85"/>
  <c r="E44" i="85" s="1"/>
  <c r="E46" i="85" s="1"/>
  <c r="F44" i="84"/>
  <c r="F16" i="83"/>
  <c r="F23" i="83" s="1"/>
  <c r="F26" i="83" s="1"/>
  <c r="F29" i="83" s="1"/>
  <c r="F33" i="83" s="1"/>
  <c r="F36" i="83" s="1"/>
  <c r="F38" i="83" s="1"/>
  <c r="F43" i="83" s="1"/>
  <c r="E32" i="20"/>
  <c r="E34" i="20" s="1"/>
  <c r="G31" i="85"/>
  <c r="F35" i="80"/>
  <c r="G42" i="85"/>
  <c r="G23" i="86"/>
  <c r="G57" i="80"/>
  <c r="E44" i="81"/>
  <c r="E46" i="81" s="1"/>
  <c r="F19" i="81"/>
  <c r="E59" i="80" l="1"/>
  <c r="G57" i="84"/>
  <c r="F37" i="80"/>
  <c r="F57" i="80"/>
  <c r="F46" i="85"/>
  <c r="F55" i="84"/>
  <c r="F36" i="84"/>
  <c r="E57" i="84"/>
  <c r="G59" i="80"/>
  <c r="F44" i="81"/>
  <c r="F46" i="81" s="1"/>
  <c r="G44" i="85"/>
  <c r="G46" i="85" s="1"/>
  <c r="F59" i="80" l="1"/>
  <c r="F57" i="84"/>
  <c r="A7" i="77" l="1"/>
  <c r="A76" i="77" s="1"/>
</calcChain>
</file>

<file path=xl/sharedStrings.xml><?xml version="1.0" encoding="utf-8"?>
<sst xmlns="http://schemas.openxmlformats.org/spreadsheetml/2006/main" count="598" uniqueCount="383">
  <si>
    <t>Gross profit</t>
  </si>
  <si>
    <t>Profit before tax</t>
  </si>
  <si>
    <t>Subsidiaries - cont.</t>
  </si>
  <si>
    <t>IFRS</t>
  </si>
  <si>
    <t>Skat af resultat i moderselskabet</t>
  </si>
  <si>
    <t>Skat af resultat i dattervirksomheder</t>
  </si>
  <si>
    <t>skat i forhold til dansk skatteprocent</t>
  </si>
  <si>
    <t>Afvigelse i ikke danske tilknyttede virksomheders</t>
  </si>
  <si>
    <t>Ikke skattepligtige indtægter og ikke</t>
  </si>
  <si>
    <t>fradragsberettigede omkostninger</t>
  </si>
  <si>
    <t>Regulering af udskudt skat vedr.</t>
  </si>
  <si>
    <t>ændrede selskabsskattesatser</t>
  </si>
  <si>
    <t>1999/00</t>
  </si>
  <si>
    <t>2001/02</t>
  </si>
  <si>
    <t>2000/01</t>
  </si>
  <si>
    <t>Goodwill</t>
  </si>
  <si>
    <t xml:space="preserve">  </t>
  </si>
  <si>
    <t>01/02</t>
  </si>
  <si>
    <t>Nettoomsætning</t>
  </si>
  <si>
    <t>Health &amp; Nutrition</t>
  </si>
  <si>
    <t>Overskud af primær drift (EBIT)</t>
  </si>
  <si>
    <t>Afskrivninger</t>
  </si>
  <si>
    <t>Pengestrøm fra driften</t>
  </si>
  <si>
    <t>Fri pengestrøm</t>
  </si>
  <si>
    <t>Resultat af ordinær drift før skat</t>
  </si>
  <si>
    <t>Aktiver i alt</t>
  </si>
  <si>
    <t>Egenkapital</t>
  </si>
  <si>
    <t>før goodwillafskrivninger (EBITA)</t>
  </si>
  <si>
    <t>I alt</t>
  </si>
  <si>
    <t>Resultatopgørelse</t>
  </si>
  <si>
    <t>Stigning i %</t>
  </si>
  <si>
    <t>Balance</t>
  </si>
  <si>
    <t>Investeret kapital</t>
  </si>
  <si>
    <t>Pengestrømme og investeringer</t>
  </si>
  <si>
    <t>heraf goodwillafskrivninger</t>
  </si>
  <si>
    <t>Nøgletal</t>
  </si>
  <si>
    <t>Overskudsgrad af primær drift</t>
  </si>
  <si>
    <t>Overskudsgrad af primær drift (EBIT)</t>
  </si>
  <si>
    <t>Egenkapitalens andel</t>
  </si>
  <si>
    <t>Indtjening pr. aktie før goodwill-</t>
  </si>
  <si>
    <t>Engangsudgifter</t>
  </si>
  <si>
    <t>Note</t>
  </si>
  <si>
    <t>Årets nettoresultat</t>
  </si>
  <si>
    <t>Q1</t>
  </si>
  <si>
    <t>Vækst</t>
  </si>
  <si>
    <t>Antal medarbejdere - gennemsnit</t>
  </si>
  <si>
    <t>Aktiedata</t>
  </si>
  <si>
    <t>Udbytteprocent</t>
  </si>
  <si>
    <t>RONFA (Afkastningsgrad 1)</t>
  </si>
  <si>
    <t>ROAIC</t>
  </si>
  <si>
    <t>Price earningskvote (PE)</t>
  </si>
  <si>
    <t>Price cashflow (PCF)</t>
  </si>
  <si>
    <t>Børskurs/Indre værdi</t>
  </si>
  <si>
    <t>Pay-out ratio</t>
  </si>
  <si>
    <t>Stigningen sammensætter sig således:</t>
  </si>
  <si>
    <t>Organisk vækst</t>
  </si>
  <si>
    <t>Valuta</t>
  </si>
  <si>
    <t>Tilkøbte virksomheder</t>
  </si>
  <si>
    <t>USD 0</t>
  </si>
  <si>
    <t>Dansk skatteprocent</t>
  </si>
  <si>
    <t>Øvrige reguleringer</t>
  </si>
  <si>
    <t>Effektiv skatteprocent</t>
  </si>
  <si>
    <t xml:space="preserve"> </t>
  </si>
  <si>
    <t>afskrivninger (EPSAA) - EUR</t>
  </si>
  <si>
    <t>Indtjening pr. aktie (EPS) - EUR</t>
  </si>
  <si>
    <t>Indre værdi pr. aktie - EUR</t>
  </si>
  <si>
    <t>Afstemning af skatteprocent</t>
  </si>
  <si>
    <t>Ikke fradragsberettiget afskrivning på goodwill</t>
  </si>
  <si>
    <t>ROACE</t>
  </si>
  <si>
    <t>* Ved omregning af DKK til EUR er kursen pr. 31. august 2002 anvendt. (100 EUR = 742,52 DKK)</t>
  </si>
  <si>
    <t>02/03</t>
  </si>
  <si>
    <t>Overskud af primær drift før goodwillafskrivninger (EBITA)</t>
  </si>
  <si>
    <t>Effektiv skatteprocent før afskrivning på goodwill</t>
  </si>
  <si>
    <t>Reguleringer vedr. tidligere år</t>
  </si>
  <si>
    <t>Finansielle poster, netto inkl. resultat i associerede virksomheder før skat</t>
  </si>
  <si>
    <t>Rentebærende gældsforpligtelser, netto</t>
  </si>
  <si>
    <t>Beløb i mio. EUR*</t>
  </si>
  <si>
    <t>Pengestrøm fra investeringer</t>
  </si>
  <si>
    <t>Cash flow pr. aktie (CFPS) - EUR</t>
  </si>
  <si>
    <t>Selskabskapital - mio. EUR</t>
  </si>
  <si>
    <t>Aktier i 1.000 stk. à 10 EUR</t>
  </si>
  <si>
    <t>Børskurs i EUR</t>
  </si>
  <si>
    <t>Skat af ordinært resultat</t>
  </si>
  <si>
    <t>Aktuel skat af ordinært resultat</t>
  </si>
  <si>
    <t>Ændring i udskudt skat vedr. ordinært resultat</t>
  </si>
  <si>
    <t>Chr. Hansen Holding A/S</t>
  </si>
  <si>
    <t>Skat af ordinært resultat før reguleringer</t>
  </si>
  <si>
    <t>2005/2006</t>
  </si>
  <si>
    <t>DKK mio.</t>
  </si>
  <si>
    <t>Koncernen</t>
  </si>
  <si>
    <t>Moderselskabet</t>
  </si>
  <si>
    <t>SUPPLERENDE NOTER</t>
  </si>
  <si>
    <t>[Kommentar: Forklaring til tal, der præsenteres ovenfor under "Afstemning af skatteprocent".]</t>
  </si>
  <si>
    <t>Ændring af praksis omkring hedging af renterisici</t>
  </si>
  <si>
    <t>Årsrapport for 2006/07</t>
  </si>
  <si>
    <t>EUR million</t>
  </si>
  <si>
    <t>Cash flow</t>
  </si>
  <si>
    <t>DKK 1.008.252</t>
  </si>
  <si>
    <t>Hansen Hellas ABEE</t>
  </si>
  <si>
    <t>EUR 1.057</t>
  </si>
  <si>
    <t>Hørsholm</t>
  </si>
  <si>
    <t>Thessaloniki</t>
  </si>
  <si>
    <t>Chr. Hansen A/S</t>
  </si>
  <si>
    <t>DKK 194.100</t>
  </si>
  <si>
    <t>Chr. Hansen, S.A.</t>
  </si>
  <si>
    <t>EUR 4.449</t>
  </si>
  <si>
    <t>Madrid</t>
  </si>
  <si>
    <t>Christian Hansen Properties A/S</t>
  </si>
  <si>
    <t>DKK 500</t>
  </si>
  <si>
    <t>Lady Bird Ibera S.L.</t>
  </si>
  <si>
    <t>EUR 8.003</t>
  </si>
  <si>
    <t>Bromölla</t>
  </si>
  <si>
    <t>Chr. Hansen Italia S.p.A.</t>
  </si>
  <si>
    <t>EUR 500</t>
  </si>
  <si>
    <t>Parma</t>
  </si>
  <si>
    <t>Oslo</t>
  </si>
  <si>
    <t>Chr. Hansen France S.A.</t>
  </si>
  <si>
    <t>EUR 3.200</t>
  </si>
  <si>
    <t>Peyma Chr. Hansen's A.S.</t>
  </si>
  <si>
    <t>TRL 140</t>
  </si>
  <si>
    <t>Arpajon</t>
  </si>
  <si>
    <t>Istanbul</t>
  </si>
  <si>
    <t>Chr. Hansen GmbH</t>
  </si>
  <si>
    <t>EUR 383</t>
  </si>
  <si>
    <t>Chr. Hansen (India) Pvt. Ltd</t>
  </si>
  <si>
    <t>INR 24.992</t>
  </si>
  <si>
    <t>Nienburg</t>
  </si>
  <si>
    <t>Mumbai</t>
  </si>
  <si>
    <t>Halley GmbH</t>
  </si>
  <si>
    <t>EUR 25</t>
  </si>
  <si>
    <t>Chr. Hansen (Tianjin) Food Ingredients CO. Ltd</t>
  </si>
  <si>
    <t>CNY 8.000</t>
  </si>
  <si>
    <t>ADDITIONAL NOTES</t>
  </si>
  <si>
    <t xml:space="preserve">avg kurs 2007/08 </t>
  </si>
  <si>
    <t>Technical plant and machinery</t>
  </si>
  <si>
    <t>Unless otherwise indicated,  the companies are 100% owned</t>
  </si>
  <si>
    <t>Denmark</t>
  </si>
  <si>
    <t>Greece</t>
  </si>
  <si>
    <t>Horsholm</t>
  </si>
  <si>
    <t>Spain</t>
  </si>
  <si>
    <t>100% owned by Lady Bird Ibera S.L.</t>
  </si>
  <si>
    <t>Sweden</t>
  </si>
  <si>
    <t>Chr. Hansen A/S (branch of Chr. Hansen A/S)</t>
  </si>
  <si>
    <t>Italy</t>
  </si>
  <si>
    <t>Norway</t>
  </si>
  <si>
    <t>France</t>
  </si>
  <si>
    <t>Turkey</t>
  </si>
  <si>
    <t>100% owned by Chr. Hansen A/S</t>
  </si>
  <si>
    <t>50% owner share, owned by Chr. Hansen A/S</t>
  </si>
  <si>
    <t>Germany</t>
  </si>
  <si>
    <t>India</t>
  </si>
  <si>
    <t>100% owned by Halley GmbH</t>
  </si>
  <si>
    <t>China</t>
  </si>
  <si>
    <t>100% owned by Chr. Hansen France S.A.</t>
  </si>
  <si>
    <t>Austria</t>
  </si>
  <si>
    <t>Vienna</t>
  </si>
  <si>
    <t>Owned 100% by Chr. Hansen GmbH, Nienburg</t>
  </si>
  <si>
    <t>Czech Republic</t>
  </si>
  <si>
    <t>Prague</t>
  </si>
  <si>
    <t>Owned 100% af Halley GmbH</t>
  </si>
  <si>
    <t>Brazil</t>
  </si>
  <si>
    <t>Russia</t>
  </si>
  <si>
    <t>Moscow</t>
  </si>
  <si>
    <t>Owned 100% by Halley GmbH</t>
  </si>
  <si>
    <t>Poland</t>
  </si>
  <si>
    <t>United Arab Emirates</t>
  </si>
  <si>
    <t>UK</t>
  </si>
  <si>
    <t>100% owned by Chr. Hansen Ltd</t>
  </si>
  <si>
    <t>100% owned by Chr. Hansen Inc.</t>
  </si>
  <si>
    <t>Ireland</t>
  </si>
  <si>
    <t>Cork, 99% owned by Chr. Hansen Ireland Ltd</t>
  </si>
  <si>
    <t>Australia</t>
  </si>
  <si>
    <t>100% owned by Hale-Bopp Pty Ltd</t>
  </si>
  <si>
    <t>Luxembourg</t>
  </si>
  <si>
    <t>Total liabilities</t>
  </si>
  <si>
    <t>Non-current assets</t>
  </si>
  <si>
    <t>Non-current liabilities</t>
  </si>
  <si>
    <t>Current liabilities</t>
  </si>
  <si>
    <t xml:space="preserve">Re-assessment of residual value on buildings </t>
  </si>
  <si>
    <t>Transition to IFRS - cont.</t>
  </si>
  <si>
    <t>Parent</t>
  </si>
  <si>
    <t>Previous</t>
  </si>
  <si>
    <t>practice</t>
  </si>
  <si>
    <t>Effect</t>
  </si>
  <si>
    <t>Gross profit/ loss</t>
  </si>
  <si>
    <t>Sales and marketing expenses</t>
  </si>
  <si>
    <t>Profit/ loss before tax on group enterprises</t>
  </si>
  <si>
    <t>Intangible assets under development</t>
  </si>
  <si>
    <t>Other fixtures and fittings, tools and equipment</t>
  </si>
  <si>
    <t>Group enterprise receivables</t>
  </si>
  <si>
    <t>Manufactured and purchased goods</t>
  </si>
  <si>
    <t>Total equtiy</t>
  </si>
  <si>
    <t>Pension commitments and similar commitments</t>
  </si>
  <si>
    <t>Mortage loans</t>
  </si>
  <si>
    <t>Payables - parent</t>
  </si>
  <si>
    <t>Payables - subsidiaries</t>
  </si>
  <si>
    <t>Mortgage loans and other short-term debts</t>
  </si>
  <si>
    <t>Group enterprise payables</t>
  </si>
  <si>
    <t>Other debt</t>
  </si>
  <si>
    <t>1 September</t>
  </si>
  <si>
    <t xml:space="preserve">31 August </t>
  </si>
  <si>
    <t>Equity previous practice</t>
  </si>
  <si>
    <t xml:space="preserve">Recognition of group enterprises at </t>
  </si>
  <si>
    <t>acquistion cost against previous equity value</t>
  </si>
  <si>
    <t>Equity IFRS</t>
  </si>
  <si>
    <t xml:space="preserve">Previous </t>
  </si>
  <si>
    <t>mDKK</t>
  </si>
  <si>
    <t>Goodwill impairment</t>
  </si>
  <si>
    <t>Profit/loss from discontinued operations</t>
  </si>
  <si>
    <t xml:space="preserve">Allocated to: </t>
  </si>
  <si>
    <t>Property, plant and equipment under development</t>
  </si>
  <si>
    <t>Mortgage loans</t>
  </si>
  <si>
    <t>Paybles - parent</t>
  </si>
  <si>
    <t>Adjustment of benefit obligations</t>
  </si>
  <si>
    <t>Reversal of goodwill amortisation</t>
  </si>
  <si>
    <t>Exchange adjustment of goodwill</t>
  </si>
  <si>
    <t>Tianjin</t>
  </si>
  <si>
    <t>EUR 36</t>
  </si>
  <si>
    <t>Panama</t>
  </si>
  <si>
    <t>Chr. Hansen Centroamérica S.A.</t>
  </si>
  <si>
    <t>Colombia</t>
  </si>
  <si>
    <t>Chr. Hansen Czech Republic s.r.o.</t>
  </si>
  <si>
    <t>CZK 450</t>
  </si>
  <si>
    <t>Chr. Hansen Colombia S.A.</t>
  </si>
  <si>
    <t>COP 3.419.641</t>
  </si>
  <si>
    <t>Bogota</t>
  </si>
  <si>
    <t>Chr. Hansen Ind. e Com. Ltda.</t>
  </si>
  <si>
    <t>BRL 17.499</t>
  </si>
  <si>
    <t>Chr. Hansen LLC</t>
  </si>
  <si>
    <t>RUB 10.972</t>
  </si>
  <si>
    <t>Valinhos</t>
  </si>
  <si>
    <t>Argentina</t>
  </si>
  <si>
    <t>Chr. Hansen Argentina S.A.I.C.</t>
  </si>
  <si>
    <t>ARS 648</t>
  </si>
  <si>
    <t>Ukraine</t>
  </si>
  <si>
    <t>Quilmes</t>
  </si>
  <si>
    <t>Chr. Hansen Ukraine LLC</t>
  </si>
  <si>
    <t>UAH 32</t>
  </si>
  <si>
    <t>Kiev</t>
  </si>
  <si>
    <t>Peru</t>
  </si>
  <si>
    <t>Chr. Hansen S.A.</t>
  </si>
  <si>
    <t>PEN 3.416</t>
  </si>
  <si>
    <t>Chr. Hansen Poland Sp. z.o.o.</t>
  </si>
  <si>
    <t>PLN 50</t>
  </si>
  <si>
    <t>Warszawa</t>
  </si>
  <si>
    <t xml:space="preserve">Chr. Hansen Middle East FZCO </t>
  </si>
  <si>
    <t>AED 500</t>
  </si>
  <si>
    <t>Dubai</t>
  </si>
  <si>
    <t>USA</t>
  </si>
  <si>
    <t>Chr. Hansen, Inc.</t>
  </si>
  <si>
    <t>Chr. Hansen Ltd</t>
  </si>
  <si>
    <t>GBP 250</t>
  </si>
  <si>
    <t>Milwaukee</t>
  </si>
  <si>
    <t>Hungerford</t>
  </si>
  <si>
    <t>Fullwood Rennet and Annatto Company Ltd</t>
  </si>
  <si>
    <t>Canada</t>
  </si>
  <si>
    <t>Chr. Hansen Limited</t>
  </si>
  <si>
    <t>EUR 1</t>
  </si>
  <si>
    <t>CAD 24</t>
  </si>
  <si>
    <t>Cork</t>
  </si>
  <si>
    <t>Toronto</t>
  </si>
  <si>
    <t>Chr. Hansen Ireland Limited</t>
  </si>
  <si>
    <t>EUR 1.513</t>
  </si>
  <si>
    <t>Mexico</t>
  </si>
  <si>
    <t>Chr. Hansen de Mexico S.A. de C.V.</t>
  </si>
  <si>
    <t>MXN 25.878</t>
  </si>
  <si>
    <t>Chr. Hansen Ireland (Distribution) Limited</t>
  </si>
  <si>
    <t>Mexico City</t>
  </si>
  <si>
    <t>Ridge Wind Ltd</t>
  </si>
  <si>
    <t>EUR 540</t>
  </si>
  <si>
    <t>Chr. Hansen Pty Ltd</t>
  </si>
  <si>
    <t>AUD 1.004</t>
  </si>
  <si>
    <t>Melbourne</t>
  </si>
  <si>
    <t>Financière Star 2, Sàrl</t>
  </si>
  <si>
    <t>EUR 13</t>
  </si>
  <si>
    <t>Hale-Bopp Australia Pty Ltd</t>
  </si>
  <si>
    <t>AUD 12.686</t>
  </si>
  <si>
    <t>Total non-current assets</t>
  </si>
  <si>
    <t>Loss before tax</t>
  </si>
  <si>
    <t>Net loss for the year</t>
  </si>
  <si>
    <t>Shareholder of Chr. Hansen Holding A/S</t>
  </si>
  <si>
    <t>Tax on loss for the year</t>
  </si>
  <si>
    <t>Loss before special items</t>
  </si>
  <si>
    <t>Loss befor financial income and expenses</t>
  </si>
  <si>
    <t>Loss from continued operations</t>
  </si>
  <si>
    <t>INCOME STATEMENT 1 SEPTEMBER - 31 AUGUST</t>
  </si>
  <si>
    <t>Group</t>
  </si>
  <si>
    <t>DKK million</t>
  </si>
  <si>
    <t>Revenue</t>
  </si>
  <si>
    <t>Production costs</t>
  </si>
  <si>
    <t>Research and development costs</t>
  </si>
  <si>
    <t>Administrative expenses</t>
  </si>
  <si>
    <t>Other operating income</t>
  </si>
  <si>
    <t>Other operating expenses</t>
  </si>
  <si>
    <t>Operating profit/loss before special items</t>
  </si>
  <si>
    <t>Operating profit/loss</t>
  </si>
  <si>
    <t>Dividend received</t>
  </si>
  <si>
    <t>Financial income</t>
  </si>
  <si>
    <t>Financial expenses</t>
  </si>
  <si>
    <t>Special items</t>
  </si>
  <si>
    <t>Minority interests</t>
  </si>
  <si>
    <t>Assets</t>
  </si>
  <si>
    <t>Other intangible assets</t>
  </si>
  <si>
    <t>Intangible assets</t>
  </si>
  <si>
    <t>Property, plant and equipment</t>
  </si>
  <si>
    <t>Land and buildings</t>
  </si>
  <si>
    <t>Fixed asset investments</t>
  </si>
  <si>
    <t>Securities and receivables</t>
  </si>
  <si>
    <t>Investments in group enterprises</t>
  </si>
  <si>
    <t>Receivables</t>
  </si>
  <si>
    <t>Deferred tax, asset</t>
  </si>
  <si>
    <t>Current assets</t>
  </si>
  <si>
    <t>Inventories</t>
  </si>
  <si>
    <t>Raw materials and consumables</t>
  </si>
  <si>
    <t>Income statement</t>
  </si>
  <si>
    <t>Natural Colors</t>
  </si>
  <si>
    <t>Work in progress</t>
  </si>
  <si>
    <t>Trade receivables</t>
  </si>
  <si>
    <t>Tax receivable</t>
  </si>
  <si>
    <t>Other receivables</t>
  </si>
  <si>
    <t>Prepayments</t>
  </si>
  <si>
    <t>Cash at bank and in hand</t>
  </si>
  <si>
    <t>Total current assets</t>
  </si>
  <si>
    <t>Total assets</t>
  </si>
  <si>
    <t>Liabilities and equity</t>
  </si>
  <si>
    <t>Equity</t>
  </si>
  <si>
    <t>Corporation tax</t>
  </si>
  <si>
    <t>Reserves</t>
  </si>
  <si>
    <t>Total equity</t>
  </si>
  <si>
    <t>Liabilities</t>
  </si>
  <si>
    <t>Deferred tax</t>
  </si>
  <si>
    <t>Provisions</t>
  </si>
  <si>
    <t>Bank and financial loans</t>
  </si>
  <si>
    <t>Prepayments from customers</t>
  </si>
  <si>
    <t>Total liabilities and equity</t>
  </si>
  <si>
    <t>List of subsidiaries</t>
  </si>
  <si>
    <t>Transition to IFRS</t>
  </si>
  <si>
    <t>ultimo kurs 31. aug 2008</t>
  </si>
  <si>
    <t>Share capital</t>
  </si>
  <si>
    <t>Gross profit/loss</t>
  </si>
  <si>
    <t>Trade payables</t>
  </si>
  <si>
    <t>Cash flow from operating activities</t>
  </si>
  <si>
    <t>Cash flow used for investing activities</t>
  </si>
  <si>
    <t>Income taxes</t>
  </si>
  <si>
    <t>EBITDA</t>
  </si>
  <si>
    <t>EBIT before special items</t>
  </si>
  <si>
    <t>2015/16</t>
  </si>
  <si>
    <t>Food Cultures &amp; Enzymes</t>
  </si>
  <si>
    <t>EBIT</t>
  </si>
  <si>
    <t>EBITDA before special items</t>
  </si>
  <si>
    <t>Net financial items</t>
  </si>
  <si>
    <t>Free cash flow</t>
  </si>
  <si>
    <t>Key ratios</t>
  </si>
  <si>
    <t>Gross margin, %</t>
  </si>
  <si>
    <t>EBITDA margin before special items, %</t>
  </si>
  <si>
    <t>EBIT margin before special items, %</t>
  </si>
  <si>
    <t>NWC, %</t>
  </si>
  <si>
    <t>R&amp;D, %</t>
  </si>
  <si>
    <t>Capital expenditure, %</t>
  </si>
  <si>
    <t>EBIT margin, %</t>
  </si>
  <si>
    <t>Q4</t>
  </si>
  <si>
    <t>Q3</t>
  </si>
  <si>
    <t>Q2</t>
  </si>
  <si>
    <t>Depreciation, amortization and impairment</t>
  </si>
  <si>
    <t>Profit for the period</t>
  </si>
  <si>
    <t>EPS, diluted</t>
  </si>
  <si>
    <t>Organic growth, %</t>
  </si>
  <si>
    <t>ROIC excl. goodwill, %</t>
  </si>
  <si>
    <t xml:space="preserve">Net debt to EBITDA </t>
  </si>
  <si>
    <t>1.7x</t>
  </si>
  <si>
    <t>Quarterly key figures</t>
  </si>
  <si>
    <t>Quarterly key figures by business unit</t>
  </si>
  <si>
    <t>EUR growth, %</t>
  </si>
  <si>
    <t>EBITDA margin, %</t>
  </si>
  <si>
    <t>2.1x</t>
  </si>
  <si>
    <t>2.3x</t>
  </si>
  <si>
    <t>Invested capital excl. goodwill</t>
  </si>
  <si>
    <t>Depr., amort. and impair.</t>
  </si>
  <si>
    <t>Free cash flow before special items and aquisitions</t>
  </si>
  <si>
    <t>2016/17</t>
  </si>
  <si>
    <t>1.9x</t>
  </si>
  <si>
    <t>2.0x</t>
  </si>
  <si>
    <t>1.8x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</si>
</sst>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* #,##0.00_);_(* \(#,##0.00\);_(* &quot;-&quot;??_);_(@_)"/>
    <numFmt numFmtId="165" formatCode="_(* #,##0_);_(* \(#,##0\);_(* &quot;-&quot;_);_(@_)"/>
    <numFmt numFmtId="166" formatCode="_(* #,##0_);_(* \(#,##0\);_(* &quot;-&quot;??_);_(@_)"/>
    <numFmt numFmtId="167" formatCode="0_);\(0\)"/>
    <numFmt numFmtId="168" formatCode="0.0%"/>
    <numFmt numFmtId="169" formatCode="_(* #,##0.0_);_(* \(#,##0.0\);_(* &quot;-&quot;_);_(@_)"/>
    <numFmt numFmtId="170" formatCode="_([$€-2]\ * #,##0.00_);_([$€-2]\ * \(#,##0.00\);_([$€-2]\ * &quot;-&quot;??_)"/>
    <numFmt numFmtId="171" formatCode="_(* #,##0.000_);_(* \(#,##0.000\);_(* &quot;-&quot;??_);_(@_)"/>
    <numFmt numFmtId="172" formatCode="_(* #,##0.0000_);_(* \(#,##0.0000\);_(* &quot;-&quot;??_);_(@_)"/>
    <numFmt numFmtId="173" formatCode="#,##0.0"/>
    <numFmt numFmtId="174" formatCode="_(* #,##0.0_);_(* \(#,##0.0\);_(* &quot;-&quot;?_);@_)"/>
    <numFmt numFmtId="175" formatCode="_(* #,##0_);_(* \(#,##0\);_(* &quot;-&quot;?_);@_)"/>
    <numFmt numFmtId="176" formatCode="_(* #,##0.00_);_(* \(#,##0.00\);_(* &quot;-&quot;?_);@_)"/>
    <numFmt numFmtId="177" formatCode="_(* #,##0.0_);_(* \(#,##0.0\);_(* &quot; - &quot;_);_(@_)"/>
    <numFmt numFmtId="178" formatCode="_(* #,##0_);_(* \(#,##0\);_(* &quot;-&quot;_);_(@"/>
    <numFmt numFmtId="179" formatCode="* #,##0;* \(#,##0\);\(* &quot;-&quot;?\);\(@\)"/>
    <numFmt numFmtId="180" formatCode="* #,##0.00;* \(#,##0.00\);\-;@"/>
    <numFmt numFmtId="181" formatCode="* #,##0.0;* \(#,##0.0\);\-;@"/>
    <numFmt numFmtId="182" formatCode="###,000"/>
    <numFmt numFmtId="183" formatCode="* #,##0;* \(#,##0\);\-;@"/>
    <numFmt numFmtId="184" formatCode="0%;\(0\)%"/>
  </numFmts>
  <fonts count="98">
    <font>
      <sz val="9"/>
      <color theme="1"/>
      <name val="Whitney Ligh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i/>
      <sz val="8.5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8.5"/>
      <name val="Arial"/>
      <family val="2"/>
    </font>
    <font>
      <sz val="8.5"/>
      <color indexed="10"/>
      <name val="Verdana"/>
      <family val="2"/>
    </font>
    <font>
      <b/>
      <i/>
      <sz val="8.5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8.5"/>
      <color indexed="10"/>
      <name val="Verdana"/>
      <family val="2"/>
    </font>
    <font>
      <b/>
      <sz val="1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Frutiger 45"/>
    </font>
    <font>
      <b/>
      <sz val="8"/>
      <name val="Frutiger 45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Frutiger 45"/>
    </font>
    <font>
      <sz val="9"/>
      <name val="Arial"/>
      <family val="2"/>
    </font>
    <font>
      <sz val="10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8"/>
      <color rgb="FF000000"/>
      <name val="Arial"/>
      <family val="2"/>
    </font>
    <font>
      <sz val="8.5"/>
      <color rgb="FF000000"/>
      <name val="Whitney Semibold"/>
      <family val="3"/>
    </font>
    <font>
      <sz val="7"/>
      <color rgb="FF000000"/>
      <name val="Whitney Bold"/>
      <family val="3"/>
    </font>
    <font>
      <sz val="6.5"/>
      <color rgb="FF000000"/>
      <name val="Whitney Light"/>
      <family val="3"/>
    </font>
    <font>
      <sz val="8.5"/>
      <color rgb="FF000000"/>
      <name val="Whitney Light"/>
      <family val="3"/>
    </font>
    <font>
      <sz val="7"/>
      <color rgb="FF000000"/>
      <name val="Whitney Light"/>
      <family val="3"/>
    </font>
    <font>
      <sz val="8"/>
      <color rgb="FF000000"/>
      <name val="Whitney Black"/>
      <family val="3"/>
    </font>
    <font>
      <b/>
      <sz val="8.5"/>
      <color rgb="FF000000"/>
      <name val="Whitney Medium"/>
      <family val="3"/>
    </font>
    <font>
      <sz val="24"/>
      <color rgb="FF000000"/>
      <name val="Whitney Black"/>
      <family val="3"/>
    </font>
    <font>
      <sz val="14"/>
      <color rgb="FF000000"/>
      <name val="Whitney Black"/>
      <family val="3"/>
    </font>
    <font>
      <b/>
      <sz val="9"/>
      <name val="Whitney Semibold"/>
      <family val="3"/>
    </font>
    <font>
      <b/>
      <sz val="8"/>
      <name val="Whitney Semibold"/>
      <family val="3"/>
    </font>
    <font>
      <b/>
      <sz val="24"/>
      <name val="Whitney Black"/>
      <family val="3"/>
    </font>
    <font>
      <sz val="8"/>
      <color rgb="FFFFFFFF"/>
      <name val="Whitney Blac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rgb="FF000000"/>
      <name val="Whitney Light"/>
      <family val="3"/>
    </font>
    <font>
      <sz val="10"/>
      <color rgb="FF000000"/>
      <name val="Whitney Black"/>
      <family val="3"/>
    </font>
    <font>
      <sz val="10"/>
      <color rgb="FF000000"/>
      <name val="Whitney Semibold"/>
      <family val="3"/>
    </font>
    <font>
      <b/>
      <sz val="10"/>
      <color rgb="FF000000"/>
      <name val="Whitney Medium"/>
      <family val="3"/>
    </font>
    <font>
      <sz val="10"/>
      <color theme="1"/>
      <name val="Calibri"/>
      <family val="2"/>
      <scheme val="minor"/>
    </font>
    <font>
      <sz val="10"/>
      <color theme="1"/>
      <name val="Whitney Light"/>
      <family val="3"/>
    </font>
    <font>
      <b/>
      <sz val="10"/>
      <color rgb="FF000000"/>
      <name val="Whitney Light"/>
      <family val="3"/>
    </font>
    <font>
      <sz val="10"/>
      <name val="Whitney Semibold"/>
      <family val="3"/>
    </font>
    <font>
      <sz val="10"/>
      <name val="Whitney Light"/>
      <family val="3"/>
    </font>
    <font>
      <sz val="24"/>
      <name val="Whitney Black"/>
      <family val="3"/>
    </font>
    <font>
      <sz val="9"/>
      <name val="Trebuchet MS"/>
      <family val="2"/>
    </font>
    <font>
      <sz val="9"/>
      <name val="Whitney Light"/>
      <family val="3"/>
    </font>
    <font>
      <sz val="10"/>
      <name val="Whitney Black"/>
      <family val="3"/>
    </font>
    <font>
      <sz val="8.5"/>
      <name val="Whitney Light"/>
      <family val="3"/>
    </font>
  </fonts>
  <fills count="6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63"/>
        <bgColor indexed="6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6">
    <xf numFmtId="0" fontId="0" fillId="0" borderId="0">
      <alignment wrapText="1"/>
    </xf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7" borderId="0">
      <alignment horizontal="right"/>
    </xf>
    <xf numFmtId="0" fontId="45" fillId="0" borderId="0">
      <alignment horizontal="right"/>
    </xf>
    <xf numFmtId="0" fontId="44" fillId="0" borderId="0">
      <alignment horizontal="left"/>
    </xf>
    <xf numFmtId="0" fontId="46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/>
    </xf>
    <xf numFmtId="184" fontId="46" fillId="0" borderId="0">
      <alignment horizontal="right"/>
    </xf>
    <xf numFmtId="184" fontId="43" fillId="0" borderId="0">
      <alignment horizontal="right"/>
    </xf>
    <xf numFmtId="181" fontId="46" fillId="0" borderId="0">
      <alignment horizontal="right"/>
    </xf>
    <xf numFmtId="181" fontId="43" fillId="0" borderId="0">
      <alignment horizontal="right"/>
    </xf>
    <xf numFmtId="0" fontId="42" fillId="0" borderId="0">
      <alignment horizontal="left" wrapText="1"/>
    </xf>
    <xf numFmtId="0" fontId="40" fillId="0" borderId="0">
      <alignment horizontal="left" wrapText="1"/>
    </xf>
    <xf numFmtId="0" fontId="41" fillId="0" borderId="0">
      <alignment horizontal="right" wrapText="1"/>
    </xf>
    <xf numFmtId="0" fontId="40" fillId="0" borderId="0">
      <alignment horizontal="right" wrapText="1"/>
    </xf>
    <xf numFmtId="0" fontId="47" fillId="0" borderId="0">
      <alignment horizontal="left"/>
    </xf>
    <xf numFmtId="0" fontId="47" fillId="0" borderId="0">
      <alignment horizontal="left"/>
    </xf>
    <xf numFmtId="0" fontId="40" fillId="0" borderId="0">
      <alignment horizontal="center" wrapText="1"/>
    </xf>
    <xf numFmtId="0" fontId="48" fillId="0" borderId="0">
      <alignment horizontal="left"/>
    </xf>
    <xf numFmtId="0" fontId="48" fillId="0" borderId="0">
      <alignment horizontal="left"/>
    </xf>
    <xf numFmtId="0" fontId="51" fillId="0" borderId="0" applyNumberFormat="0" applyFill="0" applyAlignment="0" applyProtection="0"/>
    <xf numFmtId="0" fontId="49" fillId="0" borderId="0" applyNumberFormat="0" applyFill="0" applyAlignment="0" applyProtection="0"/>
    <xf numFmtId="0" fontId="50" fillId="0" borderId="0" applyNumberFormat="0" applyFill="0" applyAlignment="0" applyProtection="0"/>
    <xf numFmtId="0" fontId="3" fillId="0" borderId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8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31" borderId="0" applyNumberFormat="0" applyBorder="0" applyAlignment="0" applyProtection="0"/>
    <xf numFmtId="0" fontId="53" fillId="26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3" fillId="33" borderId="5" applyNumberFormat="0" applyFont="0" applyAlignment="0" applyProtection="0"/>
    <xf numFmtId="0" fontId="56" fillId="34" borderId="6" applyNumberFormat="0" applyAlignment="0" applyProtection="0"/>
    <xf numFmtId="0" fontId="57" fillId="0" borderId="0" applyNumberFormat="0" applyFill="0" applyBorder="0">
      <alignment horizontal="left"/>
    </xf>
    <xf numFmtId="49" fontId="58" fillId="0" borderId="0" applyFont="0" applyFill="0" applyBorder="0" applyAlignment="0" applyProtection="0">
      <alignment horizontal="left"/>
    </xf>
    <xf numFmtId="174" fontId="16" fillId="0" borderId="0" applyAlignment="0" applyProtection="0"/>
    <xf numFmtId="168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59" fillId="0" borderId="7" applyNumberFormat="0" applyAlignment="0" applyProtection="0">
      <alignment horizontal="left" wrapText="1"/>
    </xf>
    <xf numFmtId="49" fontId="59" fillId="0" borderId="0" applyNumberFormat="0" applyAlignment="0" applyProtection="0">
      <alignment horizontal="left" wrapText="1"/>
    </xf>
    <xf numFmtId="49" fontId="60" fillId="0" borderId="0" applyAlignment="0" applyProtection="0">
      <alignment horizontal="left"/>
    </xf>
    <xf numFmtId="0" fontId="56" fillId="34" borderId="6" applyNumberFormat="0" applyAlignment="0" applyProtection="0"/>
    <xf numFmtId="164" fontId="3" fillId="0" borderId="0" applyFont="0" applyFill="0" applyBorder="0" applyAlignment="0" applyProtection="0"/>
    <xf numFmtId="14" fontId="22" fillId="0" borderId="0" applyFill="0" applyBorder="0">
      <alignment horizontal="left"/>
    </xf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170" fontId="3" fillId="0" borderId="0" applyFont="0" applyFill="0" applyBorder="0" applyAlignment="0" applyProtection="0"/>
    <xf numFmtId="177" fontId="62" fillId="0" borderId="0" applyFill="0" applyBorder="0">
      <alignment horizontal="right" vertical="top"/>
    </xf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4" fillId="0" borderId="0" applyNumberFormat="0" applyFill="0" applyBorder="0" applyAlignment="0" applyProtection="0">
      <alignment horizontal="left"/>
    </xf>
    <xf numFmtId="0" fontId="65" fillId="13" borderId="6" applyNumberFormat="0" applyAlignment="0" applyProtection="0"/>
    <xf numFmtId="0" fontId="31" fillId="0" borderId="0" applyNumberFormat="0" applyFill="0" applyBorder="0">
      <alignment horizontal="center"/>
    </xf>
    <xf numFmtId="0" fontId="22" fillId="0" borderId="0" applyNumberFormat="0" applyFill="0" applyBorder="0">
      <alignment horizontal="left"/>
    </xf>
    <xf numFmtId="0" fontId="66" fillId="38" borderId="0" applyNumberFormat="0" applyBorder="0" applyAlignment="0" applyProtection="0"/>
    <xf numFmtId="178" fontId="3" fillId="0" borderId="0"/>
    <xf numFmtId="0" fontId="3" fillId="33" borderId="5" applyNumberFormat="0" applyFont="0" applyAlignment="0" applyProtection="0"/>
    <xf numFmtId="0" fontId="67" fillId="34" borderId="8" applyNumberFormat="0" applyAlignment="0" applyProtection="0"/>
    <xf numFmtId="0" fontId="21" fillId="0" borderId="0" applyNumberFormat="0" applyFill="0" applyBorder="0">
      <alignment horizontal="left"/>
    </xf>
    <xf numFmtId="0" fontId="68" fillId="0" borderId="0"/>
    <xf numFmtId="0" fontId="68" fillId="0" borderId="0"/>
    <xf numFmtId="0" fontId="68" fillId="0" borderId="0"/>
    <xf numFmtId="0" fontId="69" fillId="2" borderId="9" applyNumberFormat="0" applyProtection="0">
      <alignment horizontal="left" vertical="top" indent="1"/>
    </xf>
    <xf numFmtId="4" fontId="69" fillId="39" borderId="0" applyNumberFormat="0" applyProtection="0">
      <alignment horizontal="left" vertical="center" inden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70" fillId="40" borderId="9" applyNumberFormat="0" applyProtection="0">
      <alignment horizontal="right"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1" fillId="41" borderId="10" applyBorder="0"/>
    <xf numFmtId="0" fontId="68" fillId="0" borderId="0"/>
    <xf numFmtId="0" fontId="68" fillId="0" borderId="0"/>
    <xf numFmtId="0" fontId="68" fillId="0" borderId="0"/>
    <xf numFmtId="0" fontId="68" fillId="0" borderId="0"/>
    <xf numFmtId="4" fontId="70" fillId="42" borderId="9" applyNumberFormat="0" applyProtection="0">
      <alignment horizontal="right" vertical="center"/>
    </xf>
    <xf numFmtId="0" fontId="68" fillId="0" borderId="0"/>
    <xf numFmtId="4" fontId="22" fillId="20" borderId="11" applyNumberFormat="0" applyProtection="0">
      <alignment horizontal="left" vertical="center" indent="1"/>
    </xf>
    <xf numFmtId="0" fontId="70" fillId="39" borderId="9" applyNumberFormat="0" applyProtection="0">
      <alignment horizontal="left" vertical="top" indent="1"/>
    </xf>
    <xf numFmtId="0" fontId="68" fillId="0" borderId="0"/>
    <xf numFmtId="0" fontId="22" fillId="43" borderId="12"/>
    <xf numFmtId="0" fontId="68" fillId="0" borderId="0"/>
    <xf numFmtId="0" fontId="71" fillId="0" borderId="0" applyNumberFormat="0" applyFill="0" applyBorder="0" applyAlignment="0" applyProtection="0"/>
    <xf numFmtId="0" fontId="30" fillId="0" borderId="0" applyNumberFormat="0" applyFill="0" applyBorder="0">
      <alignment horizontal="left"/>
    </xf>
    <xf numFmtId="0" fontId="64" fillId="0" borderId="0" applyNumberFormat="0" applyFill="0" applyBorder="0" applyAlignment="0">
      <alignment horizontal="left"/>
    </xf>
    <xf numFmtId="0" fontId="3" fillId="0" borderId="0" applyNumberFormat="0" applyFill="0" applyBorder="0">
      <alignment horizontal="left"/>
    </xf>
    <xf numFmtId="0" fontId="31" fillId="0" borderId="0" applyNumberFormat="0" applyFill="0" applyBorder="0">
      <alignment horizontal="left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3" fillId="44" borderId="17" applyNumberFormat="0" applyAlignment="0" applyProtection="0">
      <alignment horizontal="left" vertical="center" indent="1"/>
    </xf>
    <xf numFmtId="182" fontId="74" fillId="0" borderId="18" applyNumberFormat="0" applyProtection="0">
      <alignment horizontal="right" vertical="center"/>
    </xf>
    <xf numFmtId="182" fontId="73" fillId="0" borderId="19" applyNumberFormat="0" applyProtection="0">
      <alignment horizontal="right" vertical="center"/>
    </xf>
    <xf numFmtId="0" fontId="75" fillId="45" borderId="19" applyNumberFormat="0" applyAlignment="0" applyProtection="0">
      <alignment horizontal="left" vertical="center" indent="1"/>
    </xf>
    <xf numFmtId="0" fontId="75" fillId="46" borderId="19" applyNumberFormat="0" applyAlignment="0" applyProtection="0">
      <alignment horizontal="left" vertical="center" indent="1"/>
    </xf>
    <xf numFmtId="182" fontId="74" fillId="47" borderId="18" applyNumberFormat="0" applyBorder="0" applyProtection="0">
      <alignment horizontal="right" vertical="center"/>
    </xf>
    <xf numFmtId="0" fontId="75" fillId="45" borderId="19" applyNumberFormat="0" applyAlignment="0" applyProtection="0">
      <alignment horizontal="left" vertical="center" indent="1"/>
    </xf>
    <xf numFmtId="182" fontId="73" fillId="46" borderId="19" applyNumberFormat="0" applyProtection="0">
      <alignment horizontal="right" vertical="center"/>
    </xf>
    <xf numFmtId="182" fontId="73" fillId="47" borderId="19" applyNumberFormat="0" applyBorder="0" applyProtection="0">
      <alignment horizontal="right" vertical="center"/>
    </xf>
    <xf numFmtId="182" fontId="76" fillId="48" borderId="20" applyNumberFormat="0" applyBorder="0" applyAlignment="0" applyProtection="0">
      <alignment horizontal="right" vertical="center" indent="1"/>
    </xf>
    <xf numFmtId="182" fontId="77" fillId="49" borderId="20" applyNumberFormat="0" applyBorder="0" applyAlignment="0" applyProtection="0">
      <alignment horizontal="right" vertical="center" indent="1"/>
    </xf>
    <xf numFmtId="182" fontId="77" fillId="50" borderId="20" applyNumberFormat="0" applyBorder="0" applyAlignment="0" applyProtection="0">
      <alignment horizontal="right" vertical="center" indent="1"/>
    </xf>
    <xf numFmtId="182" fontId="78" fillId="51" borderId="20" applyNumberFormat="0" applyBorder="0" applyAlignment="0" applyProtection="0">
      <alignment horizontal="right" vertical="center" indent="1"/>
    </xf>
    <xf numFmtId="182" fontId="78" fillId="52" borderId="20" applyNumberFormat="0" applyBorder="0" applyAlignment="0" applyProtection="0">
      <alignment horizontal="right" vertical="center" indent="1"/>
    </xf>
    <xf numFmtId="182" fontId="78" fillId="53" borderId="20" applyNumberFormat="0" applyBorder="0" applyAlignment="0" applyProtection="0">
      <alignment horizontal="right" vertical="center" indent="1"/>
    </xf>
    <xf numFmtId="182" fontId="79" fillId="54" borderId="20" applyNumberFormat="0" applyBorder="0" applyAlignment="0" applyProtection="0">
      <alignment horizontal="right" vertical="center" indent="1"/>
    </xf>
    <xf numFmtId="182" fontId="79" fillId="55" borderId="20" applyNumberFormat="0" applyBorder="0" applyAlignment="0" applyProtection="0">
      <alignment horizontal="right" vertical="center" indent="1"/>
    </xf>
    <xf numFmtId="182" fontId="79" fillId="56" borderId="20" applyNumberFormat="0" applyBorder="0" applyAlignment="0" applyProtection="0">
      <alignment horizontal="right" vertical="center" indent="1"/>
    </xf>
    <xf numFmtId="0" fontId="39" fillId="0" borderId="17" applyNumberFormat="0" applyFont="0" applyFill="0" applyAlignment="0" applyProtection="0"/>
    <xf numFmtId="182" fontId="74" fillId="57" borderId="17" applyNumberFormat="0" applyAlignment="0" applyProtection="0">
      <alignment horizontal="left" vertical="center" indent="1"/>
    </xf>
    <xf numFmtId="0" fontId="73" fillId="44" borderId="19" applyNumberFormat="0" applyAlignment="0" applyProtection="0">
      <alignment horizontal="left" vertical="center" indent="1"/>
    </xf>
    <xf numFmtId="0" fontId="75" fillId="58" borderId="17" applyNumberFormat="0" applyAlignment="0" applyProtection="0">
      <alignment horizontal="left" vertical="center" indent="1"/>
    </xf>
    <xf numFmtId="0" fontId="75" fillId="59" borderId="17" applyNumberFormat="0" applyAlignment="0" applyProtection="0">
      <alignment horizontal="left" vertical="center" indent="1"/>
    </xf>
    <xf numFmtId="0" fontId="75" fillId="60" borderId="17" applyNumberFormat="0" applyAlignment="0" applyProtection="0">
      <alignment horizontal="left" vertical="center" indent="1"/>
    </xf>
    <xf numFmtId="0" fontId="75" fillId="47" borderId="17" applyNumberFormat="0" applyAlignment="0" applyProtection="0">
      <alignment horizontal="left" vertical="center" indent="1"/>
    </xf>
    <xf numFmtId="0" fontId="75" fillId="46" borderId="19" applyNumberFormat="0" applyAlignment="0" applyProtection="0">
      <alignment horizontal="left" vertical="center" indent="1"/>
    </xf>
    <xf numFmtId="0" fontId="80" fillId="0" borderId="21" applyNumberFormat="0" applyFill="0" applyBorder="0" applyAlignment="0" applyProtection="0"/>
    <xf numFmtId="0" fontId="81" fillId="0" borderId="21" applyBorder="0" applyAlignment="0" applyProtection="0"/>
    <xf numFmtId="0" fontId="80" fillId="45" borderId="19" applyNumberFormat="0" applyAlignment="0" applyProtection="0">
      <alignment horizontal="left" vertical="center" indent="1"/>
    </xf>
    <xf numFmtId="0" fontId="80" fillId="45" borderId="19" applyNumberFormat="0" applyAlignment="0" applyProtection="0">
      <alignment horizontal="left" vertical="center" indent="1"/>
    </xf>
    <xf numFmtId="0" fontId="80" fillId="46" borderId="19" applyNumberFormat="0" applyAlignment="0" applyProtection="0">
      <alignment horizontal="left" vertical="center" indent="1"/>
    </xf>
    <xf numFmtId="182" fontId="82" fillId="46" borderId="19" applyNumberFormat="0" applyProtection="0">
      <alignment horizontal="right" vertical="center"/>
    </xf>
    <xf numFmtId="182" fontId="83" fillId="47" borderId="18" applyNumberFormat="0" applyBorder="0" applyProtection="0">
      <alignment horizontal="right" vertical="center"/>
    </xf>
    <xf numFmtId="182" fontId="82" fillId="47" borderId="19" applyNumberFormat="0" applyBorder="0" applyProtection="0">
      <alignment horizontal="right" vertical="center"/>
    </xf>
  </cellStyleXfs>
  <cellXfs count="382">
    <xf numFmtId="0" fontId="0" fillId="0" borderId="0" xfId="0">
      <alignment wrapText="1"/>
    </xf>
    <xf numFmtId="0" fontId="14" fillId="3" borderId="0" xfId="0" applyFont="1" applyFill="1" applyAlignment="1">
      <alignment horizontal="left" vertical="top" wrapText="1"/>
    </xf>
    <xf numFmtId="0" fontId="9" fillId="3" borderId="0" xfId="0" applyFont="1" applyFill="1">
      <alignment wrapText="1"/>
    </xf>
    <xf numFmtId="0" fontId="8" fillId="3" borderId="0" xfId="0" applyFont="1" applyFill="1">
      <alignment wrapText="1"/>
    </xf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wrapText="1"/>
    </xf>
    <xf numFmtId="37" fontId="9" fillId="3" borderId="0" xfId="0" applyNumberFormat="1" applyFont="1" applyFill="1">
      <alignment wrapText="1"/>
    </xf>
    <xf numFmtId="37" fontId="8" fillId="3" borderId="0" xfId="0" applyNumberFormat="1" applyFont="1" applyFill="1">
      <alignment wrapText="1"/>
    </xf>
    <xf numFmtId="37" fontId="9" fillId="3" borderId="0" xfId="0" quotePrefix="1" applyNumberFormat="1" applyFont="1" applyFill="1" applyAlignment="1">
      <alignment horizontal="right"/>
    </xf>
    <xf numFmtId="37" fontId="8" fillId="3" borderId="0" xfId="0" quotePrefix="1" applyNumberFormat="1" applyFont="1" applyFill="1" applyAlignment="1">
      <alignment horizontal="right"/>
    </xf>
    <xf numFmtId="37" fontId="9" fillId="3" borderId="0" xfId="0" applyNumberFormat="1" applyFont="1" applyFill="1" applyBorder="1" applyAlignment="1">
      <alignment horizontal="right"/>
    </xf>
    <xf numFmtId="0" fontId="8" fillId="3" borderId="0" xfId="0" applyFont="1" applyFill="1" applyBorder="1">
      <alignment wrapText="1"/>
    </xf>
    <xf numFmtId="0" fontId="0" fillId="3" borderId="0" xfId="0" applyFill="1">
      <alignment wrapText="1"/>
    </xf>
    <xf numFmtId="0" fontId="4" fillId="3" borderId="0" xfId="0" applyFont="1" applyFill="1">
      <alignment wrapText="1"/>
    </xf>
    <xf numFmtId="0" fontId="0" fillId="3" borderId="0" xfId="0" applyFill="1" applyAlignment="1"/>
    <xf numFmtId="0" fontId="9" fillId="3" borderId="0" xfId="0" applyFont="1" applyFill="1" applyBorder="1">
      <alignment wrapText="1"/>
    </xf>
    <xf numFmtId="166" fontId="8" fillId="3" borderId="0" xfId="0" applyNumberFormat="1" applyFont="1" applyFill="1">
      <alignment wrapText="1"/>
    </xf>
    <xf numFmtId="0" fontId="8" fillId="3" borderId="0" xfId="0" applyFont="1" applyFill="1" applyAlignment="1">
      <alignment wrapText="1"/>
    </xf>
    <xf numFmtId="0" fontId="5" fillId="3" borderId="0" xfId="0" applyFont="1" applyFill="1">
      <alignment wrapText="1"/>
    </xf>
    <xf numFmtId="0" fontId="14" fillId="3" borderId="0" xfId="0" applyFont="1" applyFill="1">
      <alignment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center" wrapText="1"/>
    </xf>
    <xf numFmtId="0" fontId="12" fillId="3" borderId="0" xfId="0" applyFont="1" applyFill="1">
      <alignment wrapText="1"/>
    </xf>
    <xf numFmtId="165" fontId="9" fillId="3" borderId="0" xfId="0" applyNumberFormat="1" applyFont="1" applyFill="1" applyBorder="1" applyAlignment="1"/>
    <xf numFmtId="165" fontId="8" fillId="3" borderId="0" xfId="0" applyNumberFormat="1" applyFont="1" applyFill="1" applyBorder="1" applyAlignment="1"/>
    <xf numFmtId="0" fontId="8" fillId="3" borderId="0" xfId="0" quotePrefix="1" applyFont="1" applyFill="1" applyAlignment="1">
      <alignment horizontal="right"/>
    </xf>
    <xf numFmtId="0" fontId="9" fillId="3" borderId="0" xfId="0" applyFont="1" applyFill="1" applyAlignment="1"/>
    <xf numFmtId="0" fontId="8" fillId="3" borderId="0" xfId="0" applyFont="1" applyFill="1" applyAlignment="1"/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37" fontId="16" fillId="0" borderId="0" xfId="0" applyNumberFormat="1" applyFont="1" applyBorder="1" applyAlignment="1"/>
    <xf numFmtId="3" fontId="8" fillId="3" borderId="0" xfId="0" applyNumberFormat="1" applyFont="1" applyFill="1" applyAlignment="1"/>
    <xf numFmtId="0" fontId="17" fillId="3" borderId="0" xfId="0" applyFont="1" applyFill="1">
      <alignment wrapText="1"/>
    </xf>
    <xf numFmtId="0" fontId="9" fillId="3" borderId="1" xfId="0" applyFont="1" applyFill="1" applyBorder="1">
      <alignment wrapText="1"/>
    </xf>
    <xf numFmtId="0" fontId="8" fillId="3" borderId="1" xfId="0" applyFont="1" applyFill="1" applyBorder="1" applyAlignment="1"/>
    <xf numFmtId="0" fontId="9" fillId="3" borderId="1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0" fontId="15" fillId="3" borderId="0" xfId="0" applyFont="1" applyFill="1" applyBorder="1" applyAlignment="1">
      <alignment vertical="center"/>
    </xf>
    <xf numFmtId="165" fontId="8" fillId="3" borderId="1" xfId="0" applyNumberFormat="1" applyFont="1" applyFill="1" applyBorder="1" applyAlignment="1"/>
    <xf numFmtId="37" fontId="9" fillId="3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wrapText="1"/>
    </xf>
    <xf numFmtId="165" fontId="8" fillId="0" borderId="1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0" fontId="5" fillId="3" borderId="0" xfId="0" applyFont="1" applyFill="1" applyAlignment="1"/>
    <xf numFmtId="0" fontId="18" fillId="3" borderId="0" xfId="0" applyFont="1" applyFill="1" applyAlignment="1">
      <alignment horizontal="center"/>
    </xf>
    <xf numFmtId="165" fontId="8" fillId="3" borderId="0" xfId="0" applyNumberFormat="1" applyFont="1" applyFill="1">
      <alignment wrapText="1"/>
    </xf>
    <xf numFmtId="0" fontId="6" fillId="3" borderId="0" xfId="0" applyFont="1" applyFill="1" applyBorder="1" applyAlignment="1"/>
    <xf numFmtId="37" fontId="7" fillId="3" borderId="0" xfId="0" applyNumberFormat="1" applyFont="1" applyFill="1" applyBorder="1" applyAlignment="1">
      <alignment horizontal="right"/>
    </xf>
    <xf numFmtId="37" fontId="9" fillId="3" borderId="1" xfId="0" applyNumberFormat="1" applyFont="1" applyFill="1" applyBorder="1" applyAlignment="1">
      <alignment horizontal="left"/>
    </xf>
    <xf numFmtId="0" fontId="9" fillId="3" borderId="0" xfId="0" applyFont="1" applyFill="1" applyAlignment="1">
      <alignment vertical="center"/>
    </xf>
    <xf numFmtId="3" fontId="14" fillId="3" borderId="0" xfId="0" applyNumberFormat="1" applyFont="1" applyFill="1" applyAlignment="1"/>
    <xf numFmtId="3" fontId="9" fillId="3" borderId="0" xfId="0" applyNumberFormat="1" applyFont="1" applyFill="1" applyAlignment="1">
      <alignment horizontal="center"/>
    </xf>
    <xf numFmtId="0" fontId="0" fillId="0" borderId="1" xfId="0" applyBorder="1">
      <alignment wrapText="1"/>
    </xf>
    <xf numFmtId="37" fontId="6" fillId="3" borderId="0" xfId="0" applyNumberFormat="1" applyFont="1" applyFill="1" applyBorder="1" applyAlignment="1">
      <alignment horizontal="left"/>
    </xf>
    <xf numFmtId="165" fontId="8" fillId="3" borderId="2" xfId="0" applyNumberFormat="1" applyFont="1" applyFill="1" applyBorder="1" applyAlignment="1"/>
    <xf numFmtId="165" fontId="9" fillId="3" borderId="0" xfId="0" quotePrefix="1" applyNumberFormat="1" applyFont="1" applyFill="1" applyAlignment="1"/>
    <xf numFmtId="165" fontId="8" fillId="3" borderId="0" xfId="0" applyNumberFormat="1" applyFont="1" applyFill="1" applyAlignment="1"/>
    <xf numFmtId="165" fontId="9" fillId="3" borderId="0" xfId="0" applyNumberFormat="1" applyFont="1" applyFill="1" applyAlignment="1"/>
    <xf numFmtId="165" fontId="9" fillId="3" borderId="0" xfId="0" applyNumberFormat="1" applyFont="1" applyFill="1">
      <alignment wrapText="1"/>
    </xf>
    <xf numFmtId="165" fontId="9" fillId="3" borderId="0" xfId="0" quotePrefix="1" applyNumberFormat="1" applyFont="1" applyFill="1" applyBorder="1" applyAlignment="1"/>
    <xf numFmtId="165" fontId="5" fillId="3" borderId="0" xfId="0" applyNumberFormat="1" applyFont="1" applyFill="1" applyAlignment="1"/>
    <xf numFmtId="0" fontId="10" fillId="4" borderId="0" xfId="0" applyFont="1" applyFill="1" applyBorder="1" applyAlignment="1">
      <alignment horizontal="right"/>
    </xf>
    <xf numFmtId="165" fontId="5" fillId="3" borderId="0" xfId="0" applyNumberFormat="1" applyFont="1" applyFill="1">
      <alignment wrapText="1"/>
    </xf>
    <xf numFmtId="165" fontId="17" fillId="3" borderId="0" xfId="0" applyNumberFormat="1" applyFont="1" applyFill="1">
      <alignment wrapText="1"/>
    </xf>
    <xf numFmtId="169" fontId="9" fillId="3" borderId="0" xfId="0" applyNumberFormat="1" applyFont="1" applyFill="1">
      <alignment wrapText="1"/>
    </xf>
    <xf numFmtId="169" fontId="8" fillId="3" borderId="0" xfId="0" applyNumberFormat="1" applyFont="1" applyFill="1">
      <alignment wrapText="1"/>
    </xf>
    <xf numFmtId="165" fontId="19" fillId="3" borderId="0" xfId="0" applyNumberFormat="1" applyFont="1" applyFill="1">
      <alignment wrapText="1"/>
    </xf>
    <xf numFmtId="165" fontId="14" fillId="3" borderId="0" xfId="0" applyNumberFormat="1" applyFont="1" applyFill="1">
      <alignment wrapText="1"/>
    </xf>
    <xf numFmtId="170" fontId="8" fillId="3" borderId="1" xfId="0" applyNumberFormat="1" applyFont="1" applyFill="1" applyBorder="1" applyAlignment="1"/>
    <xf numFmtId="170" fontId="8" fillId="3" borderId="0" xfId="0" applyNumberFormat="1" applyFont="1" applyFill="1">
      <alignment wrapText="1"/>
    </xf>
    <xf numFmtId="170" fontId="8" fillId="3" borderId="0" xfId="0" applyNumberFormat="1" applyFont="1" applyFill="1" applyAlignment="1">
      <alignment horizontal="center"/>
    </xf>
    <xf numFmtId="170" fontId="9" fillId="3" borderId="0" xfId="0" applyNumberFormat="1" applyFont="1" applyFill="1">
      <alignment wrapText="1"/>
    </xf>
    <xf numFmtId="170" fontId="9" fillId="3" borderId="0" xfId="0" applyNumberFormat="1" applyFont="1" applyFill="1" applyBorder="1">
      <alignment wrapText="1"/>
    </xf>
    <xf numFmtId="170" fontId="8" fillId="3" borderId="0" xfId="0" applyNumberFormat="1" applyFont="1" applyFill="1" applyBorder="1">
      <alignment wrapText="1"/>
    </xf>
    <xf numFmtId="170" fontId="8" fillId="3" borderId="0" xfId="0" applyNumberFormat="1" applyFont="1" applyFill="1" applyAlignment="1"/>
    <xf numFmtId="170" fontId="9" fillId="3" borderId="1" xfId="0" applyNumberFormat="1" applyFont="1" applyFill="1" applyBorder="1" applyAlignment="1">
      <alignment horizontal="right"/>
    </xf>
    <xf numFmtId="170" fontId="9" fillId="3" borderId="0" xfId="0" quotePrefix="1" applyNumberFormat="1" applyFont="1" applyFill="1" applyAlignment="1">
      <alignment horizontal="right"/>
    </xf>
    <xf numFmtId="170" fontId="9" fillId="3" borderId="0" xfId="0" applyNumberFormat="1" applyFont="1" applyFill="1" applyAlignment="1"/>
    <xf numFmtId="170" fontId="9" fillId="3" borderId="0" xfId="0" applyNumberFormat="1" applyFont="1" applyFill="1" applyBorder="1" applyAlignment="1"/>
    <xf numFmtId="170" fontId="8" fillId="3" borderId="0" xfId="0" applyNumberFormat="1" applyFont="1" applyFill="1" applyAlignment="1">
      <alignment wrapText="1"/>
    </xf>
    <xf numFmtId="0" fontId="9" fillId="3" borderId="0" xfId="0" quotePrefix="1" applyFont="1" applyFill="1" applyAlignment="1">
      <alignment horizontal="right"/>
    </xf>
    <xf numFmtId="3" fontId="5" fillId="3" borderId="0" xfId="0" applyNumberFormat="1" applyFont="1" applyFill="1" applyAlignment="1"/>
    <xf numFmtId="166" fontId="20" fillId="3" borderId="0" xfId="0" applyNumberFormat="1" applyFont="1" applyFill="1" applyAlignment="1"/>
    <xf numFmtId="0" fontId="20" fillId="3" borderId="0" xfId="0" applyFont="1" applyFill="1">
      <alignment wrapText="1"/>
    </xf>
    <xf numFmtId="0" fontId="15" fillId="3" borderId="0" xfId="0" applyFont="1" applyFill="1">
      <alignment wrapText="1"/>
    </xf>
    <xf numFmtId="170" fontId="5" fillId="3" borderId="0" xfId="0" applyNumberFormat="1" applyFont="1" applyFill="1">
      <alignment wrapText="1"/>
    </xf>
    <xf numFmtId="170" fontId="6" fillId="3" borderId="0" xfId="0" applyNumberFormat="1" applyFont="1" applyFill="1">
      <alignment wrapText="1"/>
    </xf>
    <xf numFmtId="170" fontId="4" fillId="3" borderId="0" xfId="0" applyNumberFormat="1" applyFont="1" applyFill="1">
      <alignment wrapText="1"/>
    </xf>
    <xf numFmtId="170" fontId="6" fillId="3" borderId="0" xfId="0" applyNumberFormat="1" applyFont="1" applyFill="1" applyBorder="1" applyAlignment="1"/>
    <xf numFmtId="170" fontId="7" fillId="3" borderId="0" xfId="0" applyNumberFormat="1" applyFont="1" applyFill="1" applyBorder="1" applyAlignment="1"/>
    <xf numFmtId="170" fontId="8" fillId="3" borderId="0" xfId="0" applyNumberFormat="1" applyFont="1" applyFill="1" applyBorder="1" applyAlignment="1"/>
    <xf numFmtId="170" fontId="8" fillId="3" borderId="0" xfId="0" applyNumberFormat="1" applyFont="1" applyFill="1" applyAlignment="1">
      <alignment horizontal="right"/>
    </xf>
    <xf numFmtId="170" fontId="9" fillId="3" borderId="0" xfId="0" applyNumberFormat="1" applyFont="1" applyFill="1" applyAlignment="1">
      <alignment wrapText="1"/>
    </xf>
    <xf numFmtId="170" fontId="15" fillId="3" borderId="0" xfId="0" applyNumberFormat="1" applyFont="1" applyFill="1">
      <alignment wrapText="1"/>
    </xf>
    <xf numFmtId="170" fontId="9" fillId="3" borderId="1" xfId="0" applyNumberFormat="1" applyFont="1" applyFill="1" applyBorder="1" applyAlignment="1">
      <alignment horizontal="left"/>
    </xf>
    <xf numFmtId="170" fontId="8" fillId="3" borderId="0" xfId="0" applyNumberFormat="1" applyFont="1" applyFill="1" applyBorder="1" applyAlignment="1">
      <alignment horizontal="center"/>
    </xf>
    <xf numFmtId="170" fontId="9" fillId="3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5" fontId="9" fillId="2" borderId="2" xfId="0" applyNumberFormat="1" applyFont="1" applyFill="1" applyBorder="1" applyAlignment="1"/>
    <xf numFmtId="165" fontId="9" fillId="2" borderId="0" xfId="0" applyNumberFormat="1" applyFont="1" applyFill="1" applyAlignment="1"/>
    <xf numFmtId="165" fontId="9" fillId="2" borderId="0" xfId="0" applyNumberFormat="1" applyFont="1" applyFill="1" applyBorder="1" applyAlignment="1"/>
    <xf numFmtId="165" fontId="9" fillId="2" borderId="2" xfId="0" applyNumberFormat="1" applyFont="1" applyFill="1" applyBorder="1">
      <alignment wrapText="1"/>
    </xf>
    <xf numFmtId="170" fontId="9" fillId="2" borderId="0" xfId="0" quotePrefix="1" applyNumberFormat="1" applyFont="1" applyFill="1" applyAlignment="1">
      <alignment horizontal="right"/>
    </xf>
    <xf numFmtId="165" fontId="9" fillId="2" borderId="1" xfId="0" applyNumberFormat="1" applyFont="1" applyFill="1" applyBorder="1" applyAlignment="1"/>
    <xf numFmtId="165" fontId="8" fillId="2" borderId="0" xfId="0" applyNumberFormat="1" applyFont="1" applyFill="1" applyBorder="1" applyAlignment="1"/>
    <xf numFmtId="165" fontId="8" fillId="2" borderId="0" xfId="0" applyNumberFormat="1" applyFont="1" applyFill="1">
      <alignment wrapText="1"/>
    </xf>
    <xf numFmtId="170" fontId="8" fillId="3" borderId="0" xfId="0" applyNumberFormat="1" applyFont="1" applyFill="1" applyAlignment="1">
      <alignment horizontal="left"/>
    </xf>
    <xf numFmtId="165" fontId="8" fillId="2" borderId="0" xfId="0" applyNumberFormat="1" applyFont="1" applyFill="1" applyAlignment="1"/>
    <xf numFmtId="170" fontId="5" fillId="3" borderId="0" xfId="0" applyNumberFormat="1" applyFont="1" applyFill="1" applyAlignment="1"/>
    <xf numFmtId="170" fontId="9" fillId="3" borderId="0" xfId="0" applyNumberFormat="1" applyFont="1" applyFill="1" applyAlignment="1">
      <alignment vertical="center"/>
    </xf>
    <xf numFmtId="170" fontId="14" fillId="3" borderId="0" xfId="0" applyNumberFormat="1" applyFont="1" applyFill="1" applyAlignment="1"/>
    <xf numFmtId="170" fontId="9" fillId="3" borderId="0" xfId="0" applyNumberFormat="1" applyFont="1" applyFill="1" applyAlignment="1">
      <alignment horizontal="center"/>
    </xf>
    <xf numFmtId="170" fontId="7" fillId="3" borderId="0" xfId="0" applyNumberFormat="1" applyFont="1" applyFill="1" applyBorder="1" applyAlignment="1">
      <alignment horizontal="left"/>
    </xf>
    <xf numFmtId="170" fontId="8" fillId="2" borderId="0" xfId="0" applyNumberFormat="1" applyFont="1" applyFill="1" applyAlignment="1"/>
    <xf numFmtId="170" fontId="6" fillId="3" borderId="0" xfId="0" applyNumberFormat="1" applyFont="1" applyFill="1" applyAlignment="1"/>
    <xf numFmtId="165" fontId="6" fillId="3" borderId="0" xfId="0" applyNumberFormat="1" applyFont="1" applyFill="1" applyAlignment="1"/>
    <xf numFmtId="165" fontId="9" fillId="2" borderId="0" xfId="0" quotePrefix="1" applyNumberFormat="1" applyFont="1" applyFill="1" applyBorder="1" applyAlignment="1"/>
    <xf numFmtId="0" fontId="8" fillId="0" borderId="0" xfId="0" applyFont="1" applyFill="1" applyBorder="1">
      <alignment wrapText="1"/>
    </xf>
    <xf numFmtId="3" fontId="8" fillId="2" borderId="0" xfId="0" applyNumberFormat="1" applyFont="1" applyFill="1" applyAlignment="1"/>
    <xf numFmtId="0" fontId="5" fillId="2" borderId="0" xfId="0" applyFont="1" applyFill="1" applyAlignment="1"/>
    <xf numFmtId="165" fontId="9" fillId="2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170" fontId="9" fillId="3" borderId="1" xfId="0" applyNumberFormat="1" applyFont="1" applyFill="1" applyBorder="1" applyAlignment="1">
      <alignment horizontal="left" vertical="center"/>
    </xf>
    <xf numFmtId="165" fontId="8" fillId="0" borderId="2" xfId="0" applyNumberFormat="1" applyFont="1" applyFill="1" applyBorder="1" applyAlignment="1"/>
    <xf numFmtId="0" fontId="5" fillId="0" borderId="0" xfId="0" applyFont="1" applyFill="1">
      <alignment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/>
    <xf numFmtId="3" fontId="8" fillId="3" borderId="0" xfId="0" applyNumberFormat="1" applyFont="1" applyFill="1" applyAlignment="1">
      <alignment horizontal="center"/>
    </xf>
    <xf numFmtId="0" fontId="9" fillId="0" borderId="0" xfId="0" applyFont="1" applyFill="1">
      <alignment wrapText="1"/>
    </xf>
    <xf numFmtId="165" fontId="9" fillId="0" borderId="0" xfId="0" quotePrefix="1" applyNumberFormat="1" applyFont="1" applyFill="1" applyBorder="1" applyAlignment="1"/>
    <xf numFmtId="167" fontId="8" fillId="3" borderId="0" xfId="0" quotePrefix="1" applyNumberFormat="1" applyFont="1" applyFill="1" applyAlignment="1">
      <alignment horizontal="right"/>
    </xf>
    <xf numFmtId="167" fontId="9" fillId="2" borderId="0" xfId="0" quotePrefix="1" applyNumberFormat="1" applyFont="1" applyFill="1" applyAlignment="1">
      <alignment horizontal="right"/>
    </xf>
    <xf numFmtId="170" fontId="8" fillId="5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Alignment="1">
      <alignment horizontal="right"/>
    </xf>
    <xf numFmtId="167" fontId="8" fillId="5" borderId="0" xfId="0" quotePrefix="1" applyNumberFormat="1" applyFont="1" applyFill="1" applyAlignment="1">
      <alignment horizontal="right"/>
    </xf>
    <xf numFmtId="0" fontId="9" fillId="3" borderId="1" xfId="0" applyFont="1" applyFill="1" applyBorder="1" applyAlignment="1">
      <alignment horizontal="right"/>
    </xf>
    <xf numFmtId="0" fontId="8" fillId="0" borderId="0" xfId="0" applyFont="1" applyFill="1">
      <alignment wrapText="1"/>
    </xf>
    <xf numFmtId="37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5" fillId="5" borderId="0" xfId="0" applyFont="1" applyFill="1">
      <alignment wrapText="1"/>
    </xf>
    <xf numFmtId="165" fontId="8" fillId="3" borderId="0" xfId="0" applyNumberFormat="1" applyFont="1" applyFill="1" applyAlignment="1">
      <alignment horizontal="center"/>
    </xf>
    <xf numFmtId="170" fontId="9" fillId="3" borderId="0" xfId="0" applyNumberFormat="1" applyFont="1" applyFill="1" applyBorder="1" applyAlignment="1">
      <alignment horizontal="right"/>
    </xf>
    <xf numFmtId="170" fontId="8" fillId="3" borderId="1" xfId="0" applyNumberFormat="1" applyFont="1" applyFill="1" applyBorder="1">
      <alignment wrapText="1"/>
    </xf>
    <xf numFmtId="170" fontId="8" fillId="3" borderId="1" xfId="0" applyNumberFormat="1" applyFont="1" applyFill="1" applyBorder="1" applyAlignment="1">
      <alignment horizontal="center"/>
    </xf>
    <xf numFmtId="170" fontId="5" fillId="3" borderId="0" xfId="0" applyNumberFormat="1" applyFont="1" applyFill="1" applyAlignment="1">
      <alignment horizontal="center"/>
    </xf>
    <xf numFmtId="170" fontId="9" fillId="3" borderId="0" xfId="0" applyNumberFormat="1" applyFont="1" applyFill="1" applyAlignment="1">
      <alignment horizontal="center" vertical="center"/>
    </xf>
    <xf numFmtId="170" fontId="6" fillId="3" borderId="0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37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37" fontId="9" fillId="3" borderId="0" xfId="0" applyNumberFormat="1" applyFont="1" applyFill="1" applyBorder="1" applyAlignment="1">
      <alignment horizontal="left"/>
    </xf>
    <xf numFmtId="170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/>
    <xf numFmtId="170" fontId="6" fillId="0" borderId="0" xfId="0" applyNumberFormat="1" applyFont="1" applyFill="1" applyAlignment="1"/>
    <xf numFmtId="0" fontId="8" fillId="3" borderId="1" xfId="0" applyFont="1" applyFill="1" applyBorder="1">
      <alignment wrapText="1"/>
    </xf>
    <xf numFmtId="37" fontId="9" fillId="2" borderId="1" xfId="0" quotePrefix="1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170" fontId="8" fillId="0" borderId="0" xfId="0" applyNumberFormat="1" applyFont="1" applyFill="1" applyBorder="1" applyAlignment="1">
      <alignment horizontal="center"/>
    </xf>
    <xf numFmtId="165" fontId="9" fillId="2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5" fillId="0" borderId="0" xfId="0" applyNumberFormat="1" applyFont="1" applyFill="1" applyAlignment="1"/>
    <xf numFmtId="165" fontId="5" fillId="0" borderId="0" xfId="0" applyNumberFormat="1" applyFont="1" applyFill="1" applyBorder="1" applyAlignment="1"/>
    <xf numFmtId="0" fontId="15" fillId="3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37" fontId="8" fillId="0" borderId="1" xfId="0" quotePrefix="1" applyNumberFormat="1" applyFont="1" applyFill="1" applyBorder="1" applyAlignment="1">
      <alignment horizontal="right"/>
    </xf>
    <xf numFmtId="165" fontId="9" fillId="0" borderId="0" xfId="0" quotePrefix="1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1" fillId="0" borderId="0" xfId="2" applyNumberFormat="1" applyFont="1" applyFill="1" applyBorder="1"/>
    <xf numFmtId="165" fontId="9" fillId="0" borderId="3" xfId="0" applyNumberFormat="1" applyFont="1" applyFill="1" applyBorder="1" applyAlignment="1"/>
    <xf numFmtId="165" fontId="9" fillId="0" borderId="2" xfId="0" applyNumberFormat="1" applyFont="1" applyFill="1" applyBorder="1" applyAlignment="1"/>
    <xf numFmtId="165" fontId="9" fillId="2" borderId="3" xfId="0" applyNumberFormat="1" applyFont="1" applyFill="1" applyBorder="1" applyAlignment="1"/>
    <xf numFmtId="165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8" fillId="2" borderId="1" xfId="0" applyNumberFormat="1" applyFont="1" applyFill="1" applyBorder="1" applyAlignment="1"/>
    <xf numFmtId="0" fontId="0" fillId="5" borderId="0" xfId="0" applyFill="1" applyBorder="1">
      <alignment wrapText="1"/>
    </xf>
    <xf numFmtId="165" fontId="9" fillId="5" borderId="1" xfId="0" applyNumberFormat="1" applyFont="1" applyFill="1" applyBorder="1" applyAlignment="1"/>
    <xf numFmtId="170" fontId="15" fillId="5" borderId="0" xfId="0" applyNumberFormat="1" applyFont="1" applyFill="1">
      <alignment wrapText="1"/>
    </xf>
    <xf numFmtId="170" fontId="4" fillId="5" borderId="0" xfId="0" applyNumberFormat="1" applyFont="1" applyFill="1">
      <alignment wrapText="1"/>
    </xf>
    <xf numFmtId="0" fontId="9" fillId="5" borderId="0" xfId="0" applyFont="1" applyFill="1">
      <alignment wrapText="1"/>
    </xf>
    <xf numFmtId="0" fontId="8" fillId="5" borderId="0" xfId="0" applyFont="1" applyFill="1">
      <alignment wrapText="1"/>
    </xf>
    <xf numFmtId="170" fontId="8" fillId="5" borderId="0" xfId="0" applyNumberFormat="1" applyFont="1" applyFill="1">
      <alignment wrapText="1"/>
    </xf>
    <xf numFmtId="170" fontId="9" fillId="5" borderId="1" xfId="0" applyNumberFormat="1" applyFont="1" applyFill="1" applyBorder="1" applyAlignment="1">
      <alignment horizontal="left"/>
    </xf>
    <xf numFmtId="170" fontId="9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>
      <alignment wrapText="1"/>
    </xf>
    <xf numFmtId="170" fontId="9" fillId="5" borderId="0" xfId="0" applyNumberFormat="1" applyFont="1" applyFill="1" applyBorder="1" applyAlignment="1">
      <alignment horizontal="left"/>
    </xf>
    <xf numFmtId="170" fontId="9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>
      <alignment wrapText="1"/>
    </xf>
    <xf numFmtId="37" fontId="8" fillId="5" borderId="0" xfId="0" applyNumberFormat="1" applyFont="1" applyFill="1">
      <alignment wrapText="1"/>
    </xf>
    <xf numFmtId="1" fontId="0" fillId="5" borderId="0" xfId="0" applyNumberFormat="1" applyFill="1">
      <alignment wrapText="1"/>
    </xf>
    <xf numFmtId="0" fontId="0" fillId="5" borderId="0" xfId="0" applyFill="1">
      <alignment wrapText="1"/>
    </xf>
    <xf numFmtId="1" fontId="0" fillId="5" borderId="0" xfId="0" applyNumberFormat="1" applyFill="1" applyBorder="1">
      <alignment wrapText="1"/>
    </xf>
    <xf numFmtId="17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0" fontId="8" fillId="2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70" fontId="8" fillId="0" borderId="0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center"/>
    </xf>
    <xf numFmtId="167" fontId="8" fillId="0" borderId="0" xfId="0" quotePrefix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165" fontId="9" fillId="2" borderId="2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170" fontId="23" fillId="3" borderId="0" xfId="0" applyNumberFormat="1" applyFont="1" applyFill="1">
      <alignment wrapText="1"/>
    </xf>
    <xf numFmtId="1" fontId="9" fillId="5" borderId="0" xfId="0" applyNumberFormat="1" applyFont="1" applyFill="1">
      <alignment wrapText="1"/>
    </xf>
    <xf numFmtId="165" fontId="9" fillId="3" borderId="2" xfId="0" applyNumberFormat="1" applyFont="1" applyFill="1" applyBorder="1">
      <alignment wrapText="1"/>
    </xf>
    <xf numFmtId="165" fontId="8" fillId="2" borderId="0" xfId="0" applyNumberFormat="1" applyFont="1" applyFill="1" applyBorder="1" applyAlignment="1"/>
    <xf numFmtId="165" fontId="9" fillId="2" borderId="3" xfId="0" applyNumberFormat="1" applyFont="1" applyFill="1" applyBorder="1" applyAlignment="1"/>
    <xf numFmtId="165" fontId="9" fillId="0" borderId="3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9" fillId="2" borderId="2" xfId="0" applyNumberFormat="1" applyFont="1" applyFill="1" applyBorder="1">
      <alignment wrapText="1"/>
    </xf>
    <xf numFmtId="165" fontId="9" fillId="0" borderId="2" xfId="0" applyNumberFormat="1" applyFont="1" applyFill="1" applyBorder="1">
      <alignment wrapText="1"/>
    </xf>
    <xf numFmtId="165" fontId="8" fillId="2" borderId="0" xfId="0" applyNumberFormat="1" applyFont="1" applyFill="1">
      <alignment wrapText="1"/>
    </xf>
    <xf numFmtId="165" fontId="8" fillId="0" borderId="0" xfId="0" applyNumberFormat="1" applyFont="1" applyFill="1">
      <alignment wrapText="1"/>
    </xf>
    <xf numFmtId="165" fontId="8" fillId="2" borderId="1" xfId="0" applyNumberFormat="1" applyFont="1" applyFill="1" applyBorder="1">
      <alignment wrapText="1"/>
    </xf>
    <xf numFmtId="165" fontId="8" fillId="0" borderId="1" xfId="0" applyNumberFormat="1" applyFont="1" applyFill="1" applyBorder="1">
      <alignment wrapText="1"/>
    </xf>
    <xf numFmtId="165" fontId="8" fillId="0" borderId="1" xfId="0" applyNumberFormat="1" applyFont="1" applyFill="1" applyBorder="1" applyAlignment="1"/>
    <xf numFmtId="165" fontId="9" fillId="0" borderId="0" xfId="0" applyNumberFormat="1" applyFont="1" applyFill="1" applyBorder="1" applyAlignment="1"/>
    <xf numFmtId="165" fontId="8" fillId="2" borderId="3" xfId="0" applyNumberFormat="1" applyFont="1" applyFill="1" applyBorder="1" applyAlignment="1"/>
    <xf numFmtId="165" fontId="9" fillId="3" borderId="3" xfId="0" applyNumberFormat="1" applyFont="1" applyFill="1" applyBorder="1" applyAlignment="1"/>
    <xf numFmtId="165" fontId="8" fillId="3" borderId="3" xfId="0" applyNumberFormat="1" applyFont="1" applyFill="1" applyBorder="1" applyAlignment="1"/>
    <xf numFmtId="165" fontId="9" fillId="5" borderId="0" xfId="0" applyNumberFormat="1" applyFont="1" applyFill="1" applyAlignment="1"/>
    <xf numFmtId="0" fontId="24" fillId="0" borderId="0" xfId="0" applyFont="1">
      <alignment wrapText="1"/>
    </xf>
    <xf numFmtId="12" fontId="24" fillId="0" borderId="0" xfId="0" applyNumberFormat="1" applyFont="1">
      <alignment wrapText="1"/>
    </xf>
    <xf numFmtId="165" fontId="9" fillId="3" borderId="2" xfId="0" applyNumberFormat="1" applyFont="1" applyFill="1" applyBorder="1" applyAlignment="1"/>
    <xf numFmtId="165" fontId="9" fillId="3" borderId="1" xfId="0" applyNumberFormat="1" applyFont="1" applyFill="1" applyBorder="1" applyAlignment="1"/>
    <xf numFmtId="166" fontId="10" fillId="0" borderId="0" xfId="0" applyNumberFormat="1" applyFont="1" applyFill="1" applyAlignment="1"/>
    <xf numFmtId="166" fontId="10" fillId="0" borderId="1" xfId="0" applyNumberFormat="1" applyFont="1" applyFill="1" applyBorder="1" applyAlignment="1"/>
    <xf numFmtId="166" fontId="13" fillId="0" borderId="3" xfId="0" applyNumberFormat="1" applyFont="1" applyFill="1" applyBorder="1" applyAlignment="1"/>
    <xf numFmtId="166" fontId="13" fillId="0" borderId="2" xfId="0" applyNumberFormat="1" applyFont="1" applyFill="1" applyBorder="1" applyAlignment="1"/>
    <xf numFmtId="170" fontId="8" fillId="3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20" fillId="0" borderId="0" xfId="0" applyFont="1" applyFill="1">
      <alignment wrapText="1"/>
    </xf>
    <xf numFmtId="1" fontId="9" fillId="3" borderId="0" xfId="0" applyNumberFormat="1" applyFont="1" applyFill="1" applyBorder="1" applyAlignment="1"/>
    <xf numFmtId="16" fontId="8" fillId="2" borderId="0" xfId="0" quotePrefix="1" applyNumberFormat="1" applyFont="1" applyFill="1" applyBorder="1" applyAlignment="1">
      <alignment horizontal="center"/>
    </xf>
    <xf numFmtId="170" fontId="8" fillId="2" borderId="0" xfId="0" quotePrefix="1" applyNumberFormat="1" applyFont="1" applyFill="1">
      <alignment wrapText="1"/>
    </xf>
    <xf numFmtId="170" fontId="8" fillId="2" borderId="0" xfId="0" quotePrefix="1" applyNumberFormat="1" applyFont="1" applyFill="1" applyAlignment="1">
      <alignment horizontal="center"/>
    </xf>
    <xf numFmtId="170" fontId="8" fillId="0" borderId="0" xfId="0" applyNumberFormat="1" applyFont="1" applyFill="1">
      <alignment wrapText="1"/>
    </xf>
    <xf numFmtId="3" fontId="26" fillId="5" borderId="0" xfId="0" applyNumberFormat="1" applyFont="1" applyFill="1" applyAlignment="1"/>
    <xf numFmtId="3" fontId="25" fillId="5" borderId="0" xfId="0" applyNumberFormat="1" applyFont="1" applyFill="1" applyAlignment="1"/>
    <xf numFmtId="0" fontId="16" fillId="5" borderId="0" xfId="0" applyFont="1" applyFill="1" applyAlignment="1">
      <alignment horizontal="center"/>
    </xf>
    <xf numFmtId="3" fontId="27" fillId="5" borderId="0" xfId="0" applyNumberFormat="1" applyFont="1" applyFill="1" applyAlignment="1"/>
    <xf numFmtId="0" fontId="27" fillId="5" borderId="0" xfId="0" applyFont="1" applyFill="1">
      <alignment wrapText="1"/>
    </xf>
    <xf numFmtId="170" fontId="28" fillId="5" borderId="0" xfId="0" applyNumberFormat="1" applyFont="1" applyFill="1" applyAlignment="1">
      <alignment horizontal="left"/>
    </xf>
    <xf numFmtId="0" fontId="25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9" fontId="30" fillId="5" borderId="0" xfId="0" applyNumberFormat="1" applyFont="1" applyFill="1" applyAlignment="1">
      <alignment horizontal="left" vertical="center"/>
    </xf>
    <xf numFmtId="3" fontId="29" fillId="5" borderId="0" xfId="0" applyNumberFormat="1" applyFont="1" applyFill="1" applyAlignment="1">
      <alignment horizontal="left" vertical="center"/>
    </xf>
    <xf numFmtId="3" fontId="25" fillId="5" borderId="0" xfId="0" applyNumberFormat="1" applyFont="1" applyFill="1" applyAlignment="1">
      <alignment vertical="center"/>
    </xf>
    <xf numFmtId="3" fontId="31" fillId="5" borderId="0" xfId="0" applyNumberFormat="1" applyFont="1" applyFill="1" applyAlignment="1">
      <alignment vertical="center"/>
    </xf>
    <xf numFmtId="170" fontId="26" fillId="5" borderId="0" xfId="0" applyNumberFormat="1" applyFont="1" applyFill="1" applyAlignment="1">
      <alignment vertical="center"/>
    </xf>
    <xf numFmtId="0" fontId="16" fillId="5" borderId="0" xfId="0" applyFont="1" applyFill="1" applyAlignment="1">
      <alignment vertical="center"/>
    </xf>
    <xf numFmtId="9" fontId="31" fillId="5" borderId="0" xfId="0" applyNumberFormat="1" applyFont="1" applyFill="1" applyAlignment="1">
      <alignment horizontal="left" vertical="center"/>
    </xf>
    <xf numFmtId="170" fontId="32" fillId="5" borderId="0" xfId="0" applyNumberFormat="1" applyFont="1" applyFill="1" applyAlignment="1">
      <alignment vertical="center"/>
    </xf>
    <xf numFmtId="3" fontId="26" fillId="5" borderId="0" xfId="0" applyNumberFormat="1" applyFont="1" applyFill="1" applyAlignment="1">
      <alignment vertical="center"/>
    </xf>
    <xf numFmtId="3" fontId="33" fillId="5" borderId="0" xfId="0" applyNumberFormat="1" applyFont="1" applyFill="1" applyAlignment="1">
      <alignment vertical="center"/>
    </xf>
    <xf numFmtId="9" fontId="26" fillId="5" borderId="0" xfId="0" applyNumberFormat="1" applyFont="1" applyFill="1" applyAlignment="1">
      <alignment horizontal="left" vertical="center"/>
    </xf>
    <xf numFmtId="170" fontId="33" fillId="5" borderId="0" xfId="0" applyNumberFormat="1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3" fillId="5" borderId="0" xfId="0" applyFont="1" applyFill="1" applyAlignment="1">
      <alignment vertical="center"/>
    </xf>
    <xf numFmtId="3" fontId="0" fillId="5" borderId="0" xfId="0" applyNumberFormat="1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26" fillId="5" borderId="0" xfId="0" applyNumberFormat="1" applyFont="1" applyFill="1" applyAlignment="1">
      <alignment horizontal="left" vertical="center"/>
    </xf>
    <xf numFmtId="173" fontId="33" fillId="5" borderId="0" xfId="0" applyNumberFormat="1" applyFont="1" applyFill="1" applyAlignment="1">
      <alignment vertical="center"/>
    </xf>
    <xf numFmtId="0" fontId="33" fillId="5" borderId="0" xfId="0" quotePrefix="1" applyFont="1" applyFill="1" applyAlignment="1">
      <alignment vertical="center"/>
    </xf>
    <xf numFmtId="0" fontId="31" fillId="5" borderId="0" xfId="0" applyFont="1" applyFill="1">
      <alignment wrapText="1"/>
    </xf>
    <xf numFmtId="0" fontId="26" fillId="5" borderId="0" xfId="0" applyFont="1" applyFill="1">
      <alignment wrapText="1"/>
    </xf>
    <xf numFmtId="0" fontId="33" fillId="5" borderId="0" xfId="0" applyFont="1" applyFill="1" applyAlignment="1"/>
    <xf numFmtId="170" fontId="16" fillId="5" borderId="0" xfId="0" applyNumberFormat="1" applyFont="1" applyFill="1" applyAlignment="1">
      <alignment horizontal="right" vertical="center"/>
    </xf>
    <xf numFmtId="3" fontId="33" fillId="5" borderId="0" xfId="0" applyNumberFormat="1" applyFont="1" applyFill="1" applyAlignment="1"/>
    <xf numFmtId="0" fontId="16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vertical="center"/>
    </xf>
    <xf numFmtId="3" fontId="31" fillId="5" borderId="0" xfId="0" applyNumberFormat="1" applyFont="1" applyFill="1" applyAlignment="1">
      <alignment horizontal="left" vertical="center"/>
    </xf>
    <xf numFmtId="3" fontId="16" fillId="5" borderId="0" xfId="0" applyNumberFormat="1" applyFont="1" applyFill="1" applyAlignment="1">
      <alignment horizontal="centerContinuous" vertical="center"/>
    </xf>
    <xf numFmtId="3" fontId="33" fillId="5" borderId="0" xfId="1" applyNumberFormat="1" applyFont="1" applyFill="1" applyAlignment="1">
      <alignment vertical="center"/>
    </xf>
    <xf numFmtId="0" fontId="16" fillId="5" borderId="0" xfId="0" applyFont="1" applyFill="1">
      <alignment wrapText="1"/>
    </xf>
    <xf numFmtId="0" fontId="0" fillId="5" borderId="0" xfId="0" applyFill="1" applyAlignment="1">
      <alignment horizontal="center" vertical="top" wrapText="1"/>
    </xf>
    <xf numFmtId="3" fontId="35" fillId="5" borderId="0" xfId="0" applyNumberFormat="1" applyFont="1" applyFill="1" applyAlignment="1">
      <alignment vertical="center"/>
    </xf>
    <xf numFmtId="9" fontId="35" fillId="5" borderId="0" xfId="0" applyNumberFormat="1" applyFont="1" applyFill="1" applyAlignment="1">
      <alignment horizontal="left" vertical="center"/>
    </xf>
    <xf numFmtId="171" fontId="0" fillId="0" borderId="0" xfId="0" applyNumberFormat="1">
      <alignment wrapText="1"/>
    </xf>
    <xf numFmtId="172" fontId="0" fillId="0" borderId="0" xfId="1" applyNumberFormat="1" applyFont="1"/>
    <xf numFmtId="170" fontId="37" fillId="6" borderId="0" xfId="0" applyNumberFormat="1" applyFont="1" applyFill="1" applyAlignment="1">
      <alignment horizontal="center" vertical="top"/>
    </xf>
    <xf numFmtId="170" fontId="38" fillId="6" borderId="0" xfId="0" applyNumberFormat="1" applyFont="1" applyFill="1" applyBorder="1" applyAlignment="1">
      <alignment horizontal="left" vertical="top"/>
    </xf>
    <xf numFmtId="170" fontId="37" fillId="6" borderId="0" xfId="0" applyNumberFormat="1" applyFont="1" applyFill="1" applyAlignment="1">
      <alignment vertical="top"/>
    </xf>
    <xf numFmtId="170" fontId="37" fillId="6" borderId="0" xfId="0" applyNumberFormat="1" applyFont="1" applyFill="1" applyBorder="1" applyAlignment="1">
      <alignment vertical="top"/>
    </xf>
    <xf numFmtId="170" fontId="38" fillId="6" borderId="0" xfId="0" applyNumberFormat="1" applyFont="1" applyFill="1" applyAlignment="1">
      <alignment vertical="top"/>
    </xf>
    <xf numFmtId="0" fontId="47" fillId="6" borderId="0" xfId="17" applyFill="1">
      <alignment horizontal="left"/>
    </xf>
    <xf numFmtId="0" fontId="43" fillId="6" borderId="0" xfId="8" applyFill="1">
      <alignment horizontal="left"/>
    </xf>
    <xf numFmtId="175" fontId="36" fillId="6" borderId="16" xfId="88" applyNumberFormat="1" applyFont="1" applyFill="1" applyBorder="1" applyAlignment="1">
      <alignment horizontal="center" wrapText="1"/>
    </xf>
    <xf numFmtId="176" fontId="36" fillId="6" borderId="16" xfId="85" applyNumberFormat="1" applyFont="1" applyFill="1" applyBorder="1" applyAlignment="1">
      <alignment horizontal="right"/>
    </xf>
    <xf numFmtId="0" fontId="52" fillId="7" borderId="0" xfId="3">
      <alignment horizontal="right"/>
    </xf>
    <xf numFmtId="0" fontId="0" fillId="6" borderId="0" xfId="0" applyFill="1">
      <alignment wrapText="1"/>
    </xf>
    <xf numFmtId="0" fontId="43" fillId="6" borderId="0" xfId="8" applyFill="1" applyAlignment="1">
      <alignment horizontal="center"/>
    </xf>
    <xf numFmtId="0" fontId="0" fillId="6" borderId="0" xfId="0" applyFill="1" applyAlignment="1">
      <alignment horizontal="center"/>
    </xf>
    <xf numFmtId="0" fontId="45" fillId="6" borderId="0" xfId="4" applyFill="1">
      <alignment horizontal="right"/>
    </xf>
    <xf numFmtId="0" fontId="84" fillId="6" borderId="0" xfId="5" applyFont="1" applyFill="1">
      <alignment horizontal="left"/>
    </xf>
    <xf numFmtId="0" fontId="85" fillId="6" borderId="0" xfId="4" quotePrefix="1" applyFont="1" applyFill="1">
      <alignment horizontal="right"/>
    </xf>
    <xf numFmtId="0" fontId="85" fillId="6" borderId="4" xfId="4" quotePrefix="1" applyFont="1" applyFill="1" applyBorder="1">
      <alignment horizontal="right"/>
    </xf>
    <xf numFmtId="0" fontId="84" fillId="6" borderId="0" xfId="8" applyFont="1" applyFill="1">
      <alignment horizontal="left"/>
    </xf>
    <xf numFmtId="0" fontId="84" fillId="6" borderId="4" xfId="8" quotePrefix="1" applyFont="1" applyFill="1" applyBorder="1">
      <alignment horizontal="left"/>
    </xf>
    <xf numFmtId="0" fontId="84" fillId="6" borderId="0" xfId="8" applyFont="1" applyFill="1" applyBorder="1">
      <alignment horizontal="left"/>
    </xf>
    <xf numFmtId="0" fontId="87" fillId="6" borderId="0" xfId="6" applyFont="1" applyFill="1">
      <alignment horizontal="left" wrapText="1"/>
    </xf>
    <xf numFmtId="181" fontId="84" fillId="6" borderId="4" xfId="12" applyFont="1" applyFill="1" applyBorder="1">
      <alignment horizontal="right"/>
    </xf>
    <xf numFmtId="181" fontId="84" fillId="6" borderId="0" xfId="12" applyFont="1" applyFill="1" applyBorder="1" applyAlignment="1"/>
    <xf numFmtId="0" fontId="84" fillId="6" borderId="0" xfId="7" applyFont="1" applyFill="1" applyBorder="1">
      <alignment horizontal="left" wrapText="1"/>
    </xf>
    <xf numFmtId="183" fontId="84" fillId="6" borderId="0" xfId="12" applyNumberFormat="1" applyFont="1" applyFill="1" applyBorder="1">
      <alignment horizontal="right"/>
    </xf>
    <xf numFmtId="183" fontId="84" fillId="6" borderId="4" xfId="12" applyNumberFormat="1" applyFont="1" applyFill="1" applyBorder="1">
      <alignment horizontal="right"/>
    </xf>
    <xf numFmtId="181" fontId="84" fillId="6" borderId="0" xfId="12" applyFont="1" applyFill="1" applyBorder="1">
      <alignment horizontal="right"/>
    </xf>
    <xf numFmtId="181" fontId="84" fillId="6" borderId="0" xfId="12" applyNumberFormat="1" applyFont="1" applyFill="1" applyBorder="1">
      <alignment horizontal="right"/>
    </xf>
    <xf numFmtId="181" fontId="84" fillId="6" borderId="4" xfId="12" applyNumberFormat="1" applyFont="1" applyFill="1" applyBorder="1">
      <alignment horizontal="right"/>
    </xf>
    <xf numFmtId="0" fontId="84" fillId="6" borderId="4" xfId="8" applyFont="1" applyFill="1" applyBorder="1">
      <alignment horizontal="left"/>
    </xf>
    <xf numFmtId="0" fontId="86" fillId="6" borderId="0" xfId="14" applyFont="1" applyFill="1">
      <alignment horizontal="left" wrapText="1"/>
    </xf>
    <xf numFmtId="0" fontId="88" fillId="6" borderId="4" xfId="160" applyFont="1" applyFill="1" applyBorder="1"/>
    <xf numFmtId="0" fontId="89" fillId="6" borderId="0" xfId="0" applyFont="1" applyFill="1" applyBorder="1">
      <alignment wrapText="1"/>
    </xf>
    <xf numFmtId="0" fontId="89" fillId="6" borderId="4" xfId="0" applyFont="1" applyFill="1" applyBorder="1">
      <alignment wrapText="1"/>
    </xf>
    <xf numFmtId="0" fontId="86" fillId="6" borderId="4" xfId="16" applyFont="1" applyFill="1" applyBorder="1">
      <alignment horizontal="right" wrapText="1"/>
    </xf>
    <xf numFmtId="0" fontId="90" fillId="6" borderId="0" xfId="8" applyFont="1" applyFill="1">
      <alignment horizontal="left"/>
    </xf>
    <xf numFmtId="181" fontId="84" fillId="6" borderId="0" xfId="12" applyFont="1" applyFill="1" applyAlignment="1"/>
    <xf numFmtId="0" fontId="84" fillId="6" borderId="0" xfId="7" applyFont="1" applyFill="1">
      <alignment horizontal="left" wrapText="1"/>
    </xf>
    <xf numFmtId="179" fontId="84" fillId="6" borderId="0" xfId="12" applyNumberFormat="1" applyFont="1" applyFill="1">
      <alignment horizontal="right"/>
    </xf>
    <xf numFmtId="179" fontId="84" fillId="6" borderId="4" xfId="12" applyNumberFormat="1" applyFont="1" applyFill="1" applyBorder="1">
      <alignment horizontal="right"/>
    </xf>
    <xf numFmtId="181" fontId="87" fillId="6" borderId="0" xfId="11" applyFont="1" applyFill="1" applyBorder="1">
      <alignment horizontal="right"/>
    </xf>
    <xf numFmtId="180" fontId="84" fillId="6" borderId="0" xfId="12" applyNumberFormat="1" applyFont="1" applyFill="1">
      <alignment horizontal="right"/>
    </xf>
    <xf numFmtId="180" fontId="84" fillId="6" borderId="4" xfId="12" applyNumberFormat="1" applyFont="1" applyFill="1" applyBorder="1">
      <alignment horizontal="right"/>
    </xf>
    <xf numFmtId="181" fontId="84" fillId="6" borderId="0" xfId="12" applyFont="1" applyFill="1">
      <alignment horizontal="right"/>
    </xf>
    <xf numFmtId="181" fontId="84" fillId="6" borderId="15" xfId="12" applyFont="1" applyFill="1" applyBorder="1">
      <alignment horizontal="right"/>
    </xf>
    <xf numFmtId="0" fontId="91" fillId="6" borderId="0" xfId="14" applyFont="1" applyFill="1">
      <alignment horizontal="left" wrapText="1"/>
    </xf>
    <xf numFmtId="179" fontId="92" fillId="6" borderId="0" xfId="12" applyNumberFormat="1" applyFont="1" applyFill="1">
      <alignment horizontal="right"/>
    </xf>
    <xf numFmtId="0" fontId="92" fillId="6" borderId="0" xfId="8" applyFont="1" applyFill="1">
      <alignment horizontal="left"/>
    </xf>
    <xf numFmtId="175" fontId="36" fillId="6" borderId="14" xfId="88" applyNumberFormat="1" applyFont="1" applyFill="1" applyBorder="1" applyAlignment="1">
      <alignment horizontal="center" wrapText="1"/>
    </xf>
    <xf numFmtId="176" fontId="36" fillId="6" borderId="14" xfId="85" applyNumberFormat="1" applyFont="1" applyFill="1" applyBorder="1" applyAlignment="1">
      <alignment horizontal="right"/>
    </xf>
    <xf numFmtId="180" fontId="92" fillId="6" borderId="0" xfId="12" applyNumberFormat="1" applyFont="1" applyFill="1">
      <alignment horizontal="right"/>
    </xf>
    <xf numFmtId="181" fontId="92" fillId="6" borderId="0" xfId="12" applyFont="1" applyFill="1">
      <alignment horizontal="right"/>
    </xf>
    <xf numFmtId="0" fontId="93" fillId="6" borderId="0" xfId="17" applyFont="1" applyFill="1">
      <alignment horizontal="left"/>
    </xf>
    <xf numFmtId="170" fontId="94" fillId="6" borderId="0" xfId="0" applyNumberFormat="1" applyFont="1" applyFill="1" applyAlignment="1">
      <alignment vertical="top"/>
    </xf>
    <xf numFmtId="170" fontId="94" fillId="6" borderId="0" xfId="0" applyNumberFormat="1" applyFont="1" applyFill="1" applyBorder="1" applyAlignment="1">
      <alignment vertical="top"/>
    </xf>
    <xf numFmtId="0" fontId="95" fillId="6" borderId="0" xfId="0" applyFont="1" applyFill="1" applyAlignment="1">
      <alignment horizontal="center"/>
    </xf>
    <xf numFmtId="0" fontId="96" fillId="6" borderId="0" xfId="4" quotePrefix="1" applyFont="1" applyFill="1">
      <alignment horizontal="right"/>
    </xf>
    <xf numFmtId="0" fontId="92" fillId="6" borderId="0" xfId="8" applyFont="1" applyFill="1" applyBorder="1">
      <alignment horizontal="left"/>
    </xf>
    <xf numFmtId="0" fontId="91" fillId="6" borderId="0" xfId="14" applyFont="1" applyFill="1" applyBorder="1">
      <alignment horizontal="left" wrapText="1"/>
    </xf>
    <xf numFmtId="183" fontId="92" fillId="6" borderId="0" xfId="12" applyNumberFormat="1" applyFont="1" applyFill="1" applyBorder="1">
      <alignment horizontal="right"/>
    </xf>
    <xf numFmtId="181" fontId="92" fillId="6" borderId="0" xfId="12" applyFont="1" applyFill="1" applyBorder="1">
      <alignment horizontal="right"/>
    </xf>
    <xf numFmtId="181" fontId="92" fillId="6" borderId="0" xfId="12" applyNumberFormat="1" applyFont="1" applyFill="1" applyBorder="1">
      <alignment horizontal="right"/>
    </xf>
    <xf numFmtId="0" fontId="92" fillId="6" borderId="0" xfId="0" applyFont="1" applyFill="1" applyBorder="1">
      <alignment wrapText="1"/>
    </xf>
    <xf numFmtId="0" fontId="95" fillId="6" borderId="0" xfId="0" applyFont="1" applyFill="1">
      <alignment wrapText="1"/>
    </xf>
    <xf numFmtId="0" fontId="97" fillId="6" borderId="0" xfId="8" applyFont="1" applyFill="1">
      <alignment horizontal="left"/>
    </xf>
    <xf numFmtId="0" fontId="91" fillId="6" borderId="0" xfId="16" applyFont="1" applyFill="1">
      <alignment horizontal="right" wrapText="1"/>
    </xf>
    <xf numFmtId="0" fontId="14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top" wrapText="1"/>
    </xf>
    <xf numFmtId="37" fontId="9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7" fontId="8" fillId="0" borderId="0" xfId="0" quotePrefix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70" fontId="9" fillId="3" borderId="1" xfId="0" applyNumberFormat="1" applyFont="1" applyFill="1" applyBorder="1" applyAlignment="1">
      <alignment horizontal="right"/>
    </xf>
    <xf numFmtId="0" fontId="0" fillId="0" borderId="1" xfId="0" applyBorder="1" applyAlignment="1"/>
    <xf numFmtId="170" fontId="6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7" fontId="9" fillId="0" borderId="0" xfId="0" quotePrefix="1" applyNumberFormat="1" applyFont="1" applyFill="1" applyAlignment="1">
      <alignment horizontal="center"/>
    </xf>
    <xf numFmtId="170" fontId="38" fillId="6" borderId="0" xfId="0" applyNumberFormat="1" applyFont="1" applyFill="1" applyBorder="1" applyAlignment="1">
      <alignment horizontal="center" vertical="top"/>
    </xf>
    <xf numFmtId="0" fontId="86" fillId="6" borderId="0" xfId="14" applyFont="1" applyFill="1">
      <alignment horizontal="left" wrapText="1"/>
    </xf>
    <xf numFmtId="170" fontId="9" fillId="0" borderId="0" xfId="0" applyNumberFormat="1" applyFont="1" applyFill="1" applyBorder="1" applyAlignment="1">
      <alignment horizontal="center"/>
    </xf>
  </cellXfs>
  <cellStyles count="196">
    <cellStyle name="20 % - Markeringsfarve1" xfId="26"/>
    <cellStyle name="20 % - Markeringsfarve2" xfId="27"/>
    <cellStyle name="20 % - Markeringsfarve3" xfId="28"/>
    <cellStyle name="20 % - Markeringsfarve4" xfId="29"/>
    <cellStyle name="20 % - Markeringsfarve5" xfId="30"/>
    <cellStyle name="20 % - Markeringsfarve6" xfId="31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 % - Markeringsfarve1" xfId="38"/>
    <cellStyle name="40 % - Markeringsfarve2" xfId="39"/>
    <cellStyle name="40 % - Markeringsfarve3" xfId="40"/>
    <cellStyle name="40 % - Markeringsfarve4" xfId="41"/>
    <cellStyle name="40 % - Markeringsfarve5" xfId="42"/>
    <cellStyle name="40 % - Markeringsfarve6" xfId="4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 % - Markeringsfarve1" xfId="50"/>
    <cellStyle name="60 % - Markeringsfarve2" xfId="51"/>
    <cellStyle name="60 % - Markeringsfarve3" xfId="52"/>
    <cellStyle name="60 % - Markeringsfarve4" xfId="53"/>
    <cellStyle name="60 % - Markeringsfarve5" xfId="54"/>
    <cellStyle name="60 % - Markeringsfarve6" xfId="55"/>
    <cellStyle name="60% - Accent1 2" xfId="56"/>
    <cellStyle name="60% - Accent2 2" xfId="57"/>
    <cellStyle name="60% - Accent3 2" xfId="58"/>
    <cellStyle name="60% - Accent4 2" xfId="59"/>
    <cellStyle name="60% - Accent5 2" xfId="60"/>
    <cellStyle name="60% - Accent6 2" xfId="61"/>
    <cellStyle name="Accent1 - 20%" xfId="62"/>
    <cellStyle name="Accent1 - 40%" xfId="63"/>
    <cellStyle name="Accent1 - 60%" xfId="64"/>
    <cellStyle name="Accent2 - 20%" xfId="65"/>
    <cellStyle name="Accent2 - 40%" xfId="66"/>
    <cellStyle name="Accent2 - 60%" xfId="67"/>
    <cellStyle name="Accent3 - 20%" xfId="68"/>
    <cellStyle name="Accent3 - 40%" xfId="69"/>
    <cellStyle name="Accent3 - 60%" xfId="70"/>
    <cellStyle name="Accent4 - 20%" xfId="71"/>
    <cellStyle name="Accent4 - 40%" xfId="72"/>
    <cellStyle name="Accent4 - 60%" xfId="73"/>
    <cellStyle name="Accent5 - 20%" xfId="74"/>
    <cellStyle name="Accent5 - 40%" xfId="75"/>
    <cellStyle name="Accent5 - 60%" xfId="76"/>
    <cellStyle name="Accent6 - 20%" xfId="77"/>
    <cellStyle name="Accent6 - 40%" xfId="78"/>
    <cellStyle name="Accent6 - 60%" xfId="79"/>
    <cellStyle name="Advarselstekst" xfId="80"/>
    <cellStyle name="Bemærk!" xfId="81"/>
    <cellStyle name="Beregning" xfId="82"/>
    <cellStyle name="Blankettnamn" xfId="83"/>
    <cellStyle name="Brand Align Left Text" xfId="84"/>
    <cellStyle name="Brand Default" xfId="85"/>
    <cellStyle name="Brand Percent" xfId="86"/>
    <cellStyle name="Brand Source" xfId="87"/>
    <cellStyle name="Brand Subtitle with Underline" xfId="88"/>
    <cellStyle name="Brand Subtitle without Underline" xfId="89"/>
    <cellStyle name="Brand Title" xfId="90"/>
    <cellStyle name="Calculation 2" xfId="91"/>
    <cellStyle name="Comma" xfId="1" builtinId="3" customBuiltin="1"/>
    <cellStyle name="Comma 2" xfId="92"/>
    <cellStyle name="Datum" xfId="93"/>
    <cellStyle name="Emphasis 1" xfId="94"/>
    <cellStyle name="Emphasis 2" xfId="95"/>
    <cellStyle name="Emphasis 3" xfId="96"/>
    <cellStyle name="Euro" xfId="97"/>
    <cellStyle name="EY1dp" xfId="98"/>
    <cellStyle name="God" xfId="99"/>
    <cellStyle name="Good 2" xfId="100"/>
    <cellStyle name="Group - Heading 1" xfId="17"/>
    <cellStyle name="Group - Notes Heading 1" xfId="20"/>
    <cellStyle name="Heading 1" xfId="22" builtinId="16" customBuiltin="1"/>
    <cellStyle name="Heading 2" xfId="23" builtinId="17" customBuiltin="1"/>
    <cellStyle name="Heading 3" xfId="24" builtinId="18" customBuiltin="1"/>
    <cellStyle name="Indata" xfId="101"/>
    <cellStyle name="Input 2" xfId="102"/>
    <cellStyle name="Kolumnrubrik" xfId="103"/>
    <cellStyle name="KRADSFI" xfId="104"/>
    <cellStyle name="Neutral 2" xfId="105"/>
    <cellStyle name="Normal" xfId="0" builtinId="0" customBuiltin="1"/>
    <cellStyle name="Normal 2" xfId="106"/>
    <cellStyle name="Normal 3" xfId="25"/>
    <cellStyle name="Normal 4" xfId="160"/>
    <cellStyle name="Note 2" xfId="107"/>
    <cellStyle name="Output 2" xfId="108"/>
    <cellStyle name="Parent - Heading 1" xfId="18"/>
    <cellStyle name="Parent Notes - Heading 1" xfId="21"/>
    <cellStyle name="Percent" xfId="2" builtinId="5"/>
    <cellStyle name="Percent 2" xfId="161"/>
    <cellStyle name="Resultat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inputData" xfId="138"/>
    <cellStyle name="SAPBEXItemHeader" xfId="139"/>
    <cellStyle name="SAPBEXresData" xfId="140"/>
    <cellStyle name="SAPBEXresDataEmph" xfId="141"/>
    <cellStyle name="SAPBEXresItem" xfId="142"/>
    <cellStyle name="SAPBEXresItemX" xfId="143"/>
    <cellStyle name="SAPBEXstdData" xfId="144"/>
    <cellStyle name="SAPBEXstdDataEmph" xfId="145"/>
    <cellStyle name="SAPBEXstdItem" xfId="146"/>
    <cellStyle name="SAPBEXstdItemX" xfId="147"/>
    <cellStyle name="SAPBEXtitle" xfId="148"/>
    <cellStyle name="SAPBEXunassignedItem" xfId="149"/>
    <cellStyle name="SAPBEXundefined" xfId="150"/>
    <cellStyle name="SAPBorder" xfId="180"/>
    <cellStyle name="SAPDataCell" xfId="163"/>
    <cellStyle name="SAPDataTotalCell" xfId="164"/>
    <cellStyle name="SAPDimensionCell" xfId="162"/>
    <cellStyle name="SAPEditableDataCell" xfId="165"/>
    <cellStyle name="SAPEditableDataTotalCell" xfId="168"/>
    <cellStyle name="SAPEmphasized" xfId="188"/>
    <cellStyle name="SAPEmphasizedEditableDataCell" xfId="190"/>
    <cellStyle name="SAPEmphasizedEditableDataTotalCell" xfId="191"/>
    <cellStyle name="SAPEmphasizedLockedDataCell" xfId="194"/>
    <cellStyle name="SAPEmphasizedLockedDataTotalCell" xfId="195"/>
    <cellStyle name="SAPEmphasizedReadonlyDataCell" xfId="192"/>
    <cellStyle name="SAPEmphasizedReadonlyDataTotalCell" xfId="193"/>
    <cellStyle name="SAPEmphasizedTotal" xfId="189"/>
    <cellStyle name="SAPExceptionLevel1" xfId="171"/>
    <cellStyle name="SAPExceptionLevel2" xfId="172"/>
    <cellStyle name="SAPExceptionLevel3" xfId="173"/>
    <cellStyle name="SAPExceptionLevel4" xfId="174"/>
    <cellStyle name="SAPExceptionLevel5" xfId="175"/>
    <cellStyle name="SAPExceptionLevel6" xfId="176"/>
    <cellStyle name="SAPExceptionLevel7" xfId="177"/>
    <cellStyle name="SAPExceptionLevel8" xfId="178"/>
    <cellStyle name="SAPExceptionLevel9" xfId="179"/>
    <cellStyle name="SAPHierarchyCell0" xfId="183"/>
    <cellStyle name="SAPHierarchyCell1" xfId="184"/>
    <cellStyle name="SAPHierarchyCell2" xfId="185"/>
    <cellStyle name="SAPHierarchyCell3" xfId="186"/>
    <cellStyle name="SAPHierarchyCell4" xfId="187"/>
    <cellStyle name="SAPLockedDataCell" xfId="167"/>
    <cellStyle name="SAPLockedDataTotalCell" xfId="170"/>
    <cellStyle name="SAPMemberCell" xfId="181"/>
    <cellStyle name="SAPMemberTotalCell" xfId="182"/>
    <cellStyle name="SAPReadonlyDataCell" xfId="166"/>
    <cellStyle name="SAPReadonlyDataTotalCell" xfId="169"/>
    <cellStyle name="Sheet Title" xfId="151"/>
    <cellStyle name="Summa" xfId="152"/>
    <cellStyle name="Table - Column Heading" xfId="16"/>
    <cellStyle name="Table - Column Heading Centered" xfId="19"/>
    <cellStyle name="Table - Column Heading White" xfId="15"/>
    <cellStyle name="Table - Heading" xfId="14"/>
    <cellStyle name="Table - Notes" xfId="13"/>
    <cellStyle name="Table - Numbers" xfId="12"/>
    <cellStyle name="Table - Numbers Total" xfId="11"/>
    <cellStyle name="Table - Percent" xfId="10"/>
    <cellStyle name="Table - Percent Total" xfId="9"/>
    <cellStyle name="Table - Spacer row" xfId="8"/>
    <cellStyle name="Table - Text" xfId="7"/>
    <cellStyle name="Table - Text Total" xfId="6"/>
    <cellStyle name="Table - Value" xfId="5"/>
    <cellStyle name="Table - Year Black" xfId="4"/>
    <cellStyle name="Table - Year White" xfId="3"/>
    <cellStyle name="Tal" xfId="153"/>
    <cellStyle name="Text" xfId="154"/>
    <cellStyle name="Textrubrik" xfId="155"/>
    <cellStyle name="Titel" xfId="156"/>
    <cellStyle name="Title 2" xfId="157"/>
    <cellStyle name="Total 2" xfId="158"/>
    <cellStyle name="Warning Text 2" xfId="1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666A6"/>
      <rgbColor rgb="00FFFF00"/>
      <rgbColor rgb="00FF00FF"/>
      <rgbColor rgb="0000FFFF"/>
      <rgbColor rgb="00800000"/>
      <rgbColor rgb="00008000"/>
      <rgbColor rgb="003A4972"/>
      <rgbColor rgb="00808000"/>
      <rgbColor rgb="00800080"/>
      <rgbColor rgb="00008080"/>
      <rgbColor rgb="00C0C0C0"/>
      <rgbColor rgb="00808080"/>
      <rgbColor rgb="001B265F"/>
      <rgbColor rgb="00E89500"/>
      <rgbColor rgb="00761437"/>
      <rgbColor rgb="00DCC072"/>
      <rgbColor rgb="00A74305"/>
      <rgbColor rgb="00502800"/>
      <rgbColor rgb="00828212"/>
      <rgbColor rgb="00000000"/>
      <rgbColor rgb="001B265F"/>
      <rgbColor rgb="00E89500"/>
      <rgbColor rgb="00761437"/>
      <rgbColor rgb="00DCC072"/>
      <rgbColor rgb="00A74305"/>
      <rgbColor rgb="00502800"/>
      <rgbColor rgb="00828212"/>
      <rgbColor rgb="00000000"/>
      <rgbColor rgb="00B1DCEE"/>
      <rgbColor rgb="00B1DCEE"/>
      <rgbColor rgb="008BCBE6"/>
      <rgbColor rgb="003DA8D5"/>
      <rgbColor rgb="00D8EEF7"/>
      <rgbColor rgb="003A4972"/>
      <rgbColor rgb="00CC99FF"/>
      <rgbColor rgb="002666A6"/>
      <rgbColor rgb="008BCBE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A4972"/>
      <rgbColor rgb="00333333"/>
    </indexedColors>
    <mruColors>
      <color rgb="FFF9D1DA"/>
      <color rgb="FFFF66CC"/>
      <color rgb="FFFF33CC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emf"/><Relationship Id="rId21" Type="http://schemas.openxmlformats.org/officeDocument/2006/relationships/image" Target="../media/image24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0.png"/><Relationship Id="rId25" Type="http://schemas.openxmlformats.org/officeDocument/2006/relationships/image" Target="../media/image28.emf"/><Relationship Id="rId2" Type="http://schemas.openxmlformats.org/officeDocument/2006/relationships/image" Target="../media/image5.emf"/><Relationship Id="rId16" Type="http://schemas.openxmlformats.org/officeDocument/2006/relationships/image" Target="../media/image19.png"/><Relationship Id="rId20" Type="http://schemas.openxmlformats.org/officeDocument/2006/relationships/image" Target="../media/image23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24" Type="http://schemas.openxmlformats.org/officeDocument/2006/relationships/image" Target="../media/image27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23" Type="http://schemas.openxmlformats.org/officeDocument/2006/relationships/image" Target="../media/image26.emf"/><Relationship Id="rId10" Type="http://schemas.openxmlformats.org/officeDocument/2006/relationships/image" Target="../media/image13.emf"/><Relationship Id="rId19" Type="http://schemas.openxmlformats.org/officeDocument/2006/relationships/image" Target="../media/image22.png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png"/><Relationship Id="rId22" Type="http://schemas.openxmlformats.org/officeDocument/2006/relationships/image" Target="../media/image25.emf"/><Relationship Id="rId27" Type="http://schemas.openxmlformats.org/officeDocument/2006/relationships/image" Target="../media/image30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11</xdr:row>
      <xdr:rowOff>0</xdr:rowOff>
    </xdr:from>
    <xdr:to>
      <xdr:col>1</xdr:col>
      <xdr:colOff>373380</xdr:colOff>
      <xdr:row>12</xdr:row>
      <xdr:rowOff>45720</xdr:rowOff>
    </xdr:to>
    <xdr:pic>
      <xdr:nvPicPr>
        <xdr:cNvPr id="52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897380"/>
          <a:ext cx="3657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20</xdr:row>
      <xdr:rowOff>129540</xdr:rowOff>
    </xdr:from>
    <xdr:to>
      <xdr:col>1</xdr:col>
      <xdr:colOff>365760</xdr:colOff>
      <xdr:row>22</xdr:row>
      <xdr:rowOff>0</xdr:rowOff>
    </xdr:to>
    <xdr:pic>
      <xdr:nvPicPr>
        <xdr:cNvPr id="523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672840"/>
          <a:ext cx="3581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129540</xdr:rowOff>
    </xdr:from>
    <xdr:to>
      <xdr:col>1</xdr:col>
      <xdr:colOff>386715</xdr:colOff>
      <xdr:row>30</xdr:row>
      <xdr:rowOff>47625</xdr:rowOff>
    </xdr:to>
    <xdr:pic>
      <xdr:nvPicPr>
        <xdr:cNvPr id="523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5036820"/>
          <a:ext cx="3962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386715</xdr:colOff>
      <xdr:row>44</xdr:row>
      <xdr:rowOff>116205</xdr:rowOff>
    </xdr:to>
    <xdr:pic>
      <xdr:nvPicPr>
        <xdr:cNvPr id="523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7452360"/>
          <a:ext cx="3962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121920</xdr:rowOff>
    </xdr:from>
    <xdr:to>
      <xdr:col>2</xdr:col>
      <xdr:colOff>0</xdr:colOff>
      <xdr:row>49</xdr:row>
      <xdr:rowOff>57150</xdr:rowOff>
    </xdr:to>
    <xdr:pic>
      <xdr:nvPicPr>
        <xdr:cNvPr id="523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8244840"/>
          <a:ext cx="40386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33</xdr:row>
      <xdr:rowOff>121920</xdr:rowOff>
    </xdr:from>
    <xdr:to>
      <xdr:col>1</xdr:col>
      <xdr:colOff>381000</xdr:colOff>
      <xdr:row>35</xdr:row>
      <xdr:rowOff>17145</xdr:rowOff>
    </xdr:to>
    <xdr:pic>
      <xdr:nvPicPr>
        <xdr:cNvPr id="52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5875020"/>
          <a:ext cx="3733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11</xdr:row>
      <xdr:rowOff>0</xdr:rowOff>
    </xdr:from>
    <xdr:to>
      <xdr:col>5</xdr:col>
      <xdr:colOff>381000</xdr:colOff>
      <xdr:row>12</xdr:row>
      <xdr:rowOff>45720</xdr:rowOff>
    </xdr:to>
    <xdr:pic>
      <xdr:nvPicPr>
        <xdr:cNvPr id="523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897380"/>
          <a:ext cx="3581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381000</xdr:colOff>
      <xdr:row>35</xdr:row>
      <xdr:rowOff>100965</xdr:rowOff>
    </xdr:to>
    <xdr:pic>
      <xdr:nvPicPr>
        <xdr:cNvPr id="523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5943600"/>
          <a:ext cx="3810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381000</xdr:colOff>
      <xdr:row>24</xdr:row>
      <xdr:rowOff>108585</xdr:rowOff>
    </xdr:to>
    <xdr:pic>
      <xdr:nvPicPr>
        <xdr:cNvPr id="52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4069080"/>
          <a:ext cx="381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144780</xdr:rowOff>
    </xdr:from>
    <xdr:to>
      <xdr:col>5</xdr:col>
      <xdr:colOff>358140</xdr:colOff>
      <xdr:row>30</xdr:row>
      <xdr:rowOff>32385</xdr:rowOff>
    </xdr:to>
    <xdr:pic>
      <xdr:nvPicPr>
        <xdr:cNvPr id="523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5052060"/>
          <a:ext cx="3581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78</xdr:row>
      <xdr:rowOff>0</xdr:rowOff>
    </xdr:from>
    <xdr:to>
      <xdr:col>1</xdr:col>
      <xdr:colOff>373380</xdr:colOff>
      <xdr:row>79</xdr:row>
      <xdr:rowOff>38100</xdr:rowOff>
    </xdr:to>
    <xdr:pic>
      <xdr:nvPicPr>
        <xdr:cNvPr id="523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3373100"/>
          <a:ext cx="3657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56</xdr:row>
      <xdr:rowOff>0</xdr:rowOff>
    </xdr:from>
    <xdr:to>
      <xdr:col>5</xdr:col>
      <xdr:colOff>373380</xdr:colOff>
      <xdr:row>57</xdr:row>
      <xdr:rowOff>78105</xdr:rowOff>
    </xdr:to>
    <xdr:pic>
      <xdr:nvPicPr>
        <xdr:cNvPr id="523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963168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86</xdr:row>
      <xdr:rowOff>0</xdr:rowOff>
    </xdr:from>
    <xdr:to>
      <xdr:col>1</xdr:col>
      <xdr:colOff>386715</xdr:colOff>
      <xdr:row>87</xdr:row>
      <xdr:rowOff>78105</xdr:rowOff>
    </xdr:to>
    <xdr:pic>
      <xdr:nvPicPr>
        <xdr:cNvPr id="523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4759940"/>
          <a:ext cx="3886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60</xdr:row>
      <xdr:rowOff>7620</xdr:rowOff>
    </xdr:from>
    <xdr:to>
      <xdr:col>5</xdr:col>
      <xdr:colOff>373380</xdr:colOff>
      <xdr:row>61</xdr:row>
      <xdr:rowOff>85725</xdr:rowOff>
    </xdr:to>
    <xdr:pic>
      <xdr:nvPicPr>
        <xdr:cNvPr id="52385" name="Picture 16" descr="PERU0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030986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365760</xdr:colOff>
      <xdr:row>16</xdr:row>
      <xdr:rowOff>45720</xdr:rowOff>
    </xdr:to>
    <xdr:pic>
      <xdr:nvPicPr>
        <xdr:cNvPr id="5238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2613660"/>
          <a:ext cx="3657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</xdr:colOff>
      <xdr:row>25</xdr:row>
      <xdr:rowOff>0</xdr:rowOff>
    </xdr:from>
    <xdr:to>
      <xdr:col>1</xdr:col>
      <xdr:colOff>365760</xdr:colOff>
      <xdr:row>26</xdr:row>
      <xdr:rowOff>99060</xdr:rowOff>
    </xdr:to>
    <xdr:pic>
      <xdr:nvPicPr>
        <xdr:cNvPr id="52387" name="Picture 18" descr="NORW00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40436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</xdr:colOff>
      <xdr:row>99</xdr:row>
      <xdr:rowOff>0</xdr:rowOff>
    </xdr:from>
    <xdr:to>
      <xdr:col>1</xdr:col>
      <xdr:colOff>388620</xdr:colOff>
      <xdr:row>99</xdr:row>
      <xdr:rowOff>0</xdr:rowOff>
    </xdr:to>
    <xdr:pic>
      <xdr:nvPicPr>
        <xdr:cNvPr id="52388" name="Picture 19" descr="FINL00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939260"/>
          <a:ext cx="365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</xdr:colOff>
      <xdr:row>44</xdr:row>
      <xdr:rowOff>7620</xdr:rowOff>
    </xdr:from>
    <xdr:to>
      <xdr:col>5</xdr:col>
      <xdr:colOff>373380</xdr:colOff>
      <xdr:row>45</xdr:row>
      <xdr:rowOff>106680</xdr:rowOff>
    </xdr:to>
    <xdr:pic>
      <xdr:nvPicPr>
        <xdr:cNvPr id="52389" name="Picture 20" descr="PANA00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762762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</xdr:colOff>
      <xdr:row>39</xdr:row>
      <xdr:rowOff>7620</xdr:rowOff>
    </xdr:from>
    <xdr:to>
      <xdr:col>5</xdr:col>
      <xdr:colOff>373380</xdr:colOff>
      <xdr:row>40</xdr:row>
      <xdr:rowOff>106680</xdr:rowOff>
    </xdr:to>
    <xdr:pic>
      <xdr:nvPicPr>
        <xdr:cNvPr id="52390" name="Picture 22" descr="CHIN00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6789420"/>
          <a:ext cx="3505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51</xdr:row>
      <xdr:rowOff>129540</xdr:rowOff>
    </xdr:from>
    <xdr:to>
      <xdr:col>5</xdr:col>
      <xdr:colOff>386715</xdr:colOff>
      <xdr:row>53</xdr:row>
      <xdr:rowOff>80010</xdr:rowOff>
    </xdr:to>
    <xdr:pic>
      <xdr:nvPicPr>
        <xdr:cNvPr id="5239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" y="8923020"/>
          <a:ext cx="3886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53</xdr:row>
      <xdr:rowOff>0</xdr:rowOff>
    </xdr:from>
    <xdr:to>
      <xdr:col>1</xdr:col>
      <xdr:colOff>381000</xdr:colOff>
      <xdr:row>54</xdr:row>
      <xdr:rowOff>85725</xdr:rowOff>
    </xdr:to>
    <xdr:pic>
      <xdr:nvPicPr>
        <xdr:cNvPr id="5239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128760"/>
          <a:ext cx="3581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22860</xdr:rowOff>
    </xdr:from>
    <xdr:to>
      <xdr:col>5</xdr:col>
      <xdr:colOff>373380</xdr:colOff>
      <xdr:row>92</xdr:row>
      <xdr:rowOff>85725</xdr:rowOff>
    </xdr:to>
    <xdr:pic>
      <xdr:nvPicPr>
        <xdr:cNvPr id="5239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56210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373380</xdr:colOff>
      <xdr:row>79</xdr:row>
      <xdr:rowOff>45720</xdr:rowOff>
    </xdr:to>
    <xdr:pic>
      <xdr:nvPicPr>
        <xdr:cNvPr id="5239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3373100"/>
          <a:ext cx="3733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160020</xdr:rowOff>
    </xdr:from>
    <xdr:to>
      <xdr:col>5</xdr:col>
      <xdr:colOff>386715</xdr:colOff>
      <xdr:row>83</xdr:row>
      <xdr:rowOff>100965</xdr:rowOff>
    </xdr:to>
    <xdr:pic>
      <xdr:nvPicPr>
        <xdr:cNvPr id="5239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4081760"/>
          <a:ext cx="3962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87</xdr:row>
      <xdr:rowOff>7620</xdr:rowOff>
    </xdr:from>
    <xdr:to>
      <xdr:col>5</xdr:col>
      <xdr:colOff>373380</xdr:colOff>
      <xdr:row>88</xdr:row>
      <xdr:rowOff>108585</xdr:rowOff>
    </xdr:to>
    <xdr:pic>
      <xdr:nvPicPr>
        <xdr:cNvPr id="5239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" y="14935200"/>
          <a:ext cx="3657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99</xdr:row>
      <xdr:rowOff>30480</xdr:rowOff>
    </xdr:from>
    <xdr:to>
      <xdr:col>1</xdr:col>
      <xdr:colOff>373380</xdr:colOff>
      <xdr:row>100</xdr:row>
      <xdr:rowOff>108585</xdr:rowOff>
    </xdr:to>
    <xdr:pic>
      <xdr:nvPicPr>
        <xdr:cNvPr id="52397" name="Picture 31" descr="Luxemborgfla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96974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63</xdr:row>
      <xdr:rowOff>0</xdr:rowOff>
    </xdr:from>
    <xdr:to>
      <xdr:col>1</xdr:col>
      <xdr:colOff>381000</xdr:colOff>
      <xdr:row>64</xdr:row>
      <xdr:rowOff>70485</xdr:rowOff>
    </xdr:to>
    <xdr:pic>
      <xdr:nvPicPr>
        <xdr:cNvPr id="5239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805160"/>
          <a:ext cx="3581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48</xdr:row>
          <xdr:rowOff>9525</xdr:rowOff>
        </xdr:from>
        <xdr:to>
          <xdr:col>5</xdr:col>
          <xdr:colOff>371475</xdr:colOff>
          <xdr:row>49</xdr:row>
          <xdr:rowOff>76200</xdr:rowOff>
        </xdr:to>
        <xdr:sp macro="" textlink="">
          <xdr:nvSpPr>
            <xdr:cNvPr id="15381" name="Object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58</xdr:row>
          <xdr:rowOff>0</xdr:rowOff>
        </xdr:from>
        <xdr:to>
          <xdr:col>1</xdr:col>
          <xdr:colOff>361950</xdr:colOff>
          <xdr:row>59</xdr:row>
          <xdr:rowOff>66675</xdr:rowOff>
        </xdr:to>
        <xdr:sp macro="" textlink="">
          <xdr:nvSpPr>
            <xdr:cNvPr id="15386" name="Object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63</xdr:row>
          <xdr:rowOff>9525</xdr:rowOff>
        </xdr:from>
        <xdr:to>
          <xdr:col>6</xdr:col>
          <xdr:colOff>0</xdr:colOff>
          <xdr:row>64</xdr:row>
          <xdr:rowOff>76200</xdr:rowOff>
        </xdr:to>
        <xdr:sp macro="" textlink="">
          <xdr:nvSpPr>
            <xdr:cNvPr id="15393" name="Object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MONTHLY/0708/06FEB/Covenants/Covenants%20calc%202Q08%20ver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  <sheetName val="Covenants 2Q 2008"/>
      <sheetName val="Chart"/>
      <sheetName val="Diff cash flow and revolver"/>
      <sheetName val="excess cash flow"/>
      <sheetName val="Change in provision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Chr. Hansen">
      <a:dk1>
        <a:sysClr val="windowText" lastClr="000000"/>
      </a:dk1>
      <a:lt1>
        <a:sysClr val="window" lastClr="FFFFFF"/>
      </a:lt1>
      <a:dk2>
        <a:srgbClr val="003A72"/>
      </a:dk2>
      <a:lt2>
        <a:srgbClr val="D9D9D9"/>
      </a:lt2>
      <a:accent1>
        <a:srgbClr val="95C400"/>
      </a:accent1>
      <a:accent2>
        <a:srgbClr val="F55900"/>
      </a:accent2>
      <a:accent3>
        <a:srgbClr val="F7B100"/>
      </a:accent3>
      <a:accent4>
        <a:srgbClr val="000000"/>
      </a:accent4>
      <a:accent5>
        <a:srgbClr val="8E8E8E"/>
      </a:accent5>
      <a:accent6>
        <a:srgbClr val="0E83EA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ustomProperty" Target="../customProperty4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4"/>
  <sheetViews>
    <sheetView showGridLines="0" workbookViewId="0"/>
  </sheetViews>
  <sheetFormatPr defaultColWidth="9.140625" defaultRowHeight="12"/>
  <cols>
    <col min="1" max="2" width="9.5703125" style="13" customWidth="1"/>
    <col min="3" max="3" width="2.5703125" style="13" customWidth="1"/>
    <col min="4" max="4" width="49.5703125" style="13" customWidth="1"/>
    <col min="5" max="5" width="2.5703125" style="13" customWidth="1"/>
    <col min="6" max="8" width="9.5703125" style="13" customWidth="1"/>
    <col min="9" max="10" width="7.85546875" style="13" customWidth="1"/>
    <col min="11" max="16384" width="9.140625" style="13"/>
  </cols>
  <sheetData>
    <row r="1" spans="1:9" s="3" customFormat="1" ht="21.2" customHeight="1">
      <c r="A1" s="14" t="e">
        <f>+#REF!</f>
        <v>#REF!</v>
      </c>
      <c r="C1"/>
      <c r="D1" s="2"/>
      <c r="E1" s="2"/>
      <c r="F1" s="30"/>
      <c r="G1" s="7"/>
      <c r="H1" s="8"/>
    </row>
    <row r="2" spans="1:9" s="3" customFormat="1" ht="12.2" customHeight="1">
      <c r="C2"/>
      <c r="F2" s="30"/>
      <c r="G2" s="7"/>
      <c r="H2" s="8"/>
    </row>
    <row r="3" spans="1:9" s="3" customFormat="1" ht="12.2" customHeight="1">
      <c r="C3"/>
      <c r="F3" s="30"/>
      <c r="G3" s="7"/>
      <c r="H3" s="8"/>
    </row>
    <row r="4" spans="1:9" s="3" customFormat="1" ht="12.2" customHeight="1">
      <c r="C4"/>
      <c r="F4" s="30"/>
      <c r="G4" s="7"/>
      <c r="H4" s="8"/>
    </row>
    <row r="5" spans="1:9" s="3" customFormat="1" ht="12.2" customHeight="1">
      <c r="A5" s="53" t="e">
        <f>+#REF!</f>
        <v>#REF!</v>
      </c>
      <c r="B5" s="35"/>
      <c r="C5" s="57"/>
      <c r="D5" s="35"/>
      <c r="E5" s="35"/>
      <c r="F5" s="35"/>
      <c r="G5" s="36"/>
      <c r="H5" s="43"/>
      <c r="I5" s="11"/>
    </row>
    <row r="6" spans="1:9" s="3" customFormat="1" ht="12.2" customHeight="1">
      <c r="A6" s="58"/>
      <c r="B6" s="51"/>
      <c r="C6"/>
      <c r="D6" s="51"/>
      <c r="E6" s="51"/>
      <c r="F6" s="51"/>
      <c r="G6" s="41"/>
      <c r="H6" s="52"/>
      <c r="I6" s="31"/>
    </row>
    <row r="7" spans="1:9" s="3" customFormat="1" ht="12.2" customHeight="1">
      <c r="A7" s="4" t="s">
        <v>43</v>
      </c>
      <c r="B7" s="5" t="s">
        <v>43</v>
      </c>
      <c r="C7"/>
      <c r="D7" s="30"/>
      <c r="E7" s="30"/>
      <c r="F7" s="29"/>
      <c r="G7" s="29"/>
      <c r="H7" s="29"/>
      <c r="I7" s="29"/>
    </row>
    <row r="8" spans="1:9" s="3" customFormat="1" ht="12.2" customHeight="1">
      <c r="A8" s="26" t="s">
        <v>17</v>
      </c>
      <c r="B8" s="9" t="s">
        <v>70</v>
      </c>
      <c r="C8"/>
      <c r="D8" s="3" t="s">
        <v>76</v>
      </c>
      <c r="F8" s="30"/>
      <c r="G8" s="9"/>
      <c r="H8" s="10"/>
      <c r="I8" s="37"/>
    </row>
    <row r="9" spans="1:9" ht="12.2" customHeight="1">
      <c r="D9" s="3"/>
      <c r="E9" s="3"/>
      <c r="F9" s="5" t="s">
        <v>13</v>
      </c>
      <c r="G9" s="4" t="s">
        <v>14</v>
      </c>
      <c r="H9" s="4" t="s">
        <v>12</v>
      </c>
    </row>
    <row r="10" spans="1:9" ht="12.2" customHeight="1">
      <c r="D10" s="2" t="s">
        <v>29</v>
      </c>
      <c r="E10" s="2"/>
      <c r="F10" s="3"/>
      <c r="G10" s="3"/>
      <c r="H10" s="3"/>
      <c r="I10" s="66"/>
    </row>
    <row r="11" spans="1:9" ht="12.2" customHeight="1">
      <c r="D11" s="3" t="s">
        <v>18</v>
      </c>
      <c r="E11" s="3"/>
      <c r="F11" s="63" t="e">
        <f>+#REF!/$I$11</f>
        <v>#REF!</v>
      </c>
      <c r="G11" s="50" t="e">
        <f>+#REF!/$I$11</f>
        <v>#REF!</v>
      </c>
      <c r="H11" s="50" t="e">
        <f>+#REF!/$I$11</f>
        <v>#REF!</v>
      </c>
      <c r="I11" s="66">
        <v>7.4252000000000002</v>
      </c>
    </row>
    <row r="12" spans="1:9" ht="12.2" customHeight="1">
      <c r="D12" s="18" t="s">
        <v>71</v>
      </c>
      <c r="E12" s="18"/>
      <c r="F12" s="63" t="e">
        <f>+#REF!/$I$11</f>
        <v>#REF!</v>
      </c>
      <c r="G12" s="50" t="e">
        <f>+#REF!/$I$11</f>
        <v>#REF!</v>
      </c>
      <c r="H12" s="50" t="e">
        <f>+#REF!/$I$11</f>
        <v>#REF!</v>
      </c>
    </row>
    <row r="13" spans="1:9" ht="12.2" customHeight="1">
      <c r="D13" s="3" t="s">
        <v>20</v>
      </c>
      <c r="E13" s="3"/>
      <c r="F13" s="63" t="e">
        <f>+#REF!/$I$11</f>
        <v>#REF!</v>
      </c>
      <c r="G13" s="50" t="e">
        <f>+#REF!/$I$11</f>
        <v>#REF!</v>
      </c>
      <c r="H13" s="50" t="e">
        <f>+#REF!/$I$11</f>
        <v>#REF!</v>
      </c>
    </row>
    <row r="14" spans="1:9" ht="24.4" customHeight="1">
      <c r="D14" s="18" t="s">
        <v>74</v>
      </c>
      <c r="E14" s="3"/>
      <c r="F14" s="63" t="e">
        <f>+#REF!/$I$11</f>
        <v>#REF!</v>
      </c>
      <c r="G14" s="50" t="e">
        <f>+#REF!/$I$11</f>
        <v>#REF!</v>
      </c>
      <c r="H14" s="50" t="e">
        <f>+#REF!/$I$11</f>
        <v>#REF!</v>
      </c>
    </row>
    <row r="15" spans="1:9" ht="12.2" customHeight="1">
      <c r="D15" s="3" t="s">
        <v>40</v>
      </c>
      <c r="E15" s="3"/>
      <c r="F15" s="63" t="e">
        <f>+#REF!/$I$11</f>
        <v>#REF!</v>
      </c>
      <c r="G15" s="50" t="e">
        <f>+#REF!/$I$11</f>
        <v>#REF!</v>
      </c>
      <c r="H15" s="50" t="e">
        <f>+#REF!/$I$11</f>
        <v>#REF!</v>
      </c>
    </row>
    <row r="16" spans="1:9" ht="12.2" customHeight="1">
      <c r="D16" s="3" t="s">
        <v>24</v>
      </c>
      <c r="E16" s="3"/>
      <c r="F16" s="63" t="e">
        <f>+#REF!/$I$11</f>
        <v>#REF!</v>
      </c>
      <c r="G16" s="50" t="e">
        <f>+#REF!/$I$11</f>
        <v>#REF!</v>
      </c>
      <c r="H16" s="50" t="e">
        <f>+#REF!/$I$11</f>
        <v>#REF!</v>
      </c>
    </row>
    <row r="17" spans="4:8" ht="12.2" customHeight="1">
      <c r="D17" s="3" t="s">
        <v>42</v>
      </c>
      <c r="E17" s="3"/>
      <c r="F17" s="63" t="e">
        <f>+#REF!/$I$11</f>
        <v>#REF!</v>
      </c>
      <c r="G17" s="50" t="e">
        <f>+#REF!/$I$11</f>
        <v>#REF!</v>
      </c>
      <c r="H17" s="50" t="e">
        <f>+#REF!/$I$11</f>
        <v>#REF!</v>
      </c>
    </row>
    <row r="18" spans="4:8" ht="12.2" customHeight="1">
      <c r="D18" s="3"/>
      <c r="E18" s="3"/>
      <c r="F18" s="63"/>
      <c r="G18" s="63"/>
      <c r="H18" s="50"/>
    </row>
    <row r="19" spans="4:8" ht="12.2" customHeight="1">
      <c r="D19" s="3" t="s">
        <v>45</v>
      </c>
      <c r="E19" s="3"/>
      <c r="F19" s="63" t="e">
        <f>+#REF!</f>
        <v>#REF!</v>
      </c>
      <c r="G19" s="50" t="e">
        <f>+#REF!</f>
        <v>#REF!</v>
      </c>
      <c r="H19" s="50" t="e">
        <f>+#REF!</f>
        <v>#REF!</v>
      </c>
    </row>
    <row r="20" spans="4:8" ht="12.2" customHeight="1">
      <c r="D20" s="3"/>
      <c r="E20" s="3"/>
      <c r="F20" s="63"/>
      <c r="G20" s="50"/>
      <c r="H20" s="50"/>
    </row>
    <row r="21" spans="4:8" ht="12.2" customHeight="1">
      <c r="D21" s="2" t="s">
        <v>31</v>
      </c>
      <c r="E21" s="2"/>
      <c r="F21" s="63"/>
      <c r="G21" s="63"/>
      <c r="H21" s="50"/>
    </row>
    <row r="22" spans="4:8" ht="12.2" customHeight="1">
      <c r="D22" s="3" t="s">
        <v>25</v>
      </c>
      <c r="E22" s="3"/>
      <c r="F22" s="63" t="e">
        <f>+#REF!/$I$11</f>
        <v>#REF!</v>
      </c>
      <c r="G22" s="50" t="e">
        <f>+#REF!/$I$11</f>
        <v>#REF!</v>
      </c>
      <c r="H22" s="50" t="e">
        <f>+#REF!/$I$11</f>
        <v>#REF!</v>
      </c>
    </row>
    <row r="23" spans="4:8" ht="12.2" customHeight="1">
      <c r="D23" s="3" t="s">
        <v>32</v>
      </c>
      <c r="E23" s="3"/>
      <c r="F23" s="63" t="e">
        <f>+#REF!/$I$11</f>
        <v>#REF!</v>
      </c>
      <c r="G23" s="50" t="e">
        <f>+#REF!/$I$11</f>
        <v>#REF!</v>
      </c>
      <c r="H23" s="50" t="e">
        <f>+#REF!/$I$11</f>
        <v>#REF!</v>
      </c>
    </row>
    <row r="24" spans="4:8" ht="12.2" customHeight="1">
      <c r="D24" s="3" t="s">
        <v>75</v>
      </c>
      <c r="E24" s="3"/>
      <c r="F24" s="63" t="e">
        <f>+#REF!/$I$11</f>
        <v>#REF!</v>
      </c>
      <c r="G24" s="50" t="e">
        <f>+#REF!/$I$11</f>
        <v>#REF!</v>
      </c>
      <c r="H24" s="50" t="e">
        <f>+#REF!/$I$11</f>
        <v>#REF!</v>
      </c>
    </row>
    <row r="25" spans="4:8" ht="12.2" customHeight="1">
      <c r="D25" s="3" t="s">
        <v>26</v>
      </c>
      <c r="E25" s="3"/>
      <c r="F25" s="63" t="e">
        <f>+#REF!/$I$11</f>
        <v>#REF!</v>
      </c>
      <c r="G25" s="50" t="e">
        <f>+#REF!/$I$11</f>
        <v>#REF!</v>
      </c>
      <c r="H25" s="50" t="e">
        <f>+#REF!/$I$11</f>
        <v>#REF!</v>
      </c>
    </row>
    <row r="26" spans="4:8" ht="12.2" customHeight="1">
      <c r="D26" s="3"/>
      <c r="E26" s="3"/>
      <c r="F26" s="50"/>
      <c r="G26" s="50"/>
      <c r="H26" s="50"/>
    </row>
    <row r="27" spans="4:8" ht="12.2" customHeight="1">
      <c r="D27" s="2" t="s">
        <v>33</v>
      </c>
      <c r="E27" s="2"/>
      <c r="F27" s="63"/>
      <c r="G27" s="63"/>
      <c r="H27" s="50"/>
    </row>
    <row r="28" spans="4:8" ht="12.2" customHeight="1">
      <c r="D28" s="3" t="s">
        <v>21</v>
      </c>
      <c r="E28" s="3"/>
      <c r="F28" s="63" t="e">
        <f>+#REF!/$I$11</f>
        <v>#REF!</v>
      </c>
      <c r="G28" s="50" t="e">
        <f>+#REF!/$I$11</f>
        <v>#REF!</v>
      </c>
      <c r="H28" s="50" t="e">
        <f>+#REF!/$I$11</f>
        <v>#REF!</v>
      </c>
    </row>
    <row r="29" spans="4:8" ht="12.2" customHeight="1">
      <c r="D29" s="20" t="s">
        <v>34</v>
      </c>
      <c r="E29" s="20"/>
      <c r="F29" s="71" t="e">
        <f>+#REF!/$I$11</f>
        <v>#REF!</v>
      </c>
      <c r="G29" s="72" t="e">
        <f>+#REF!/$I$11</f>
        <v>#REF!</v>
      </c>
      <c r="H29" s="72" t="e">
        <f>+#REF!/$I$11</f>
        <v>#REF!</v>
      </c>
    </row>
    <row r="30" spans="4:8" ht="12.2" customHeight="1">
      <c r="D30" s="3" t="s">
        <v>22</v>
      </c>
      <c r="E30" s="3"/>
      <c r="F30" s="63" t="e">
        <f>+#REF!/$I$11</f>
        <v>#REF!</v>
      </c>
      <c r="G30" s="50" t="e">
        <f>+#REF!/$I$11</f>
        <v>#REF!</v>
      </c>
      <c r="H30" s="50" t="e">
        <f>+#REF!/$I$11</f>
        <v>#REF!</v>
      </c>
    </row>
    <row r="31" spans="4:8" ht="12.2" customHeight="1">
      <c r="D31" s="3" t="s">
        <v>77</v>
      </c>
      <c r="E31" s="3"/>
      <c r="F31" s="63" t="e">
        <f>+#REF!/$I$11</f>
        <v>#REF!</v>
      </c>
      <c r="G31" s="50" t="e">
        <f>+#REF!/$I$11</f>
        <v>#REF!</v>
      </c>
      <c r="H31" s="50" t="e">
        <f>+#REF!/$I$11</f>
        <v>#REF!</v>
      </c>
    </row>
    <row r="32" spans="4:8" ht="12.2" customHeight="1">
      <c r="D32" s="3" t="s">
        <v>23</v>
      </c>
      <c r="E32" s="3"/>
      <c r="F32" s="63" t="e">
        <f>+#REF!/$I$11</f>
        <v>#REF!</v>
      </c>
      <c r="G32" s="50" t="e">
        <f>+#REF!/$I$11</f>
        <v>#REF!</v>
      </c>
      <c r="H32" s="50" t="e">
        <f>+#REF!/$I$11</f>
        <v>#REF!</v>
      </c>
    </row>
    <row r="33" spans="4:8" ht="12.2" customHeight="1">
      <c r="D33" s="3"/>
      <c r="E33" s="3"/>
      <c r="F33" s="63"/>
      <c r="G33" s="63"/>
      <c r="H33" s="50"/>
    </row>
    <row r="34" spans="4:8" ht="12.2" customHeight="1">
      <c r="D34" s="2" t="s">
        <v>46</v>
      </c>
      <c r="E34" s="2"/>
      <c r="F34" s="63"/>
      <c r="G34" s="63"/>
      <c r="H34" s="50"/>
    </row>
    <row r="35" spans="4:8" ht="12.2" customHeight="1">
      <c r="D35" s="3" t="s">
        <v>47</v>
      </c>
      <c r="E35" s="3"/>
      <c r="F35" s="63" t="e">
        <f>+#REF!</f>
        <v>#REF!</v>
      </c>
      <c r="G35" s="50" t="e">
        <f>+#REF!</f>
        <v>#REF!</v>
      </c>
      <c r="H35" s="50" t="e">
        <f>+#REF!</f>
        <v>#REF!</v>
      </c>
    </row>
    <row r="36" spans="4:8" ht="12.2" customHeight="1">
      <c r="D36" s="3" t="s">
        <v>79</v>
      </c>
      <c r="E36" s="3"/>
      <c r="F36" s="63" t="e">
        <f>+#REF!/$I$11</f>
        <v>#REF!</v>
      </c>
      <c r="G36" s="50" t="e">
        <f>+#REF!/$I$11</f>
        <v>#REF!</v>
      </c>
      <c r="H36" s="50" t="e">
        <f>+#REF!/$I$11</f>
        <v>#REF!</v>
      </c>
    </row>
    <row r="37" spans="4:8" ht="12.2" customHeight="1">
      <c r="D37" s="3" t="s">
        <v>80</v>
      </c>
      <c r="E37" s="3"/>
      <c r="F37" s="63" t="e">
        <f>+#REF!</f>
        <v>#REF!</v>
      </c>
      <c r="G37" s="50" t="e">
        <f>+#REF!</f>
        <v>#REF!</v>
      </c>
      <c r="H37" s="50" t="e">
        <f>+#REF!</f>
        <v>#REF!</v>
      </c>
    </row>
    <row r="38" spans="4:8" ht="12.2" customHeight="1">
      <c r="D38" s="3" t="s">
        <v>81</v>
      </c>
      <c r="E38" s="3"/>
      <c r="F38" s="63" t="e">
        <f>+#REF!/$I$11</f>
        <v>#REF!</v>
      </c>
      <c r="G38" s="50" t="e">
        <f>+#REF!/$I$11</f>
        <v>#REF!</v>
      </c>
      <c r="H38" s="50" t="e">
        <f>+#REF!/$I$11</f>
        <v>#REF!</v>
      </c>
    </row>
    <row r="39" spans="4:8" ht="12.2" customHeight="1">
      <c r="D39" s="3"/>
      <c r="E39" s="3"/>
      <c r="F39" s="63"/>
      <c r="G39" s="63"/>
      <c r="H39" s="50"/>
    </row>
    <row r="40" spans="4:8" ht="12.2" customHeight="1">
      <c r="D40" s="2" t="s">
        <v>35</v>
      </c>
      <c r="E40" s="2"/>
      <c r="F40" s="63"/>
      <c r="G40" s="63"/>
      <c r="H40" s="50"/>
    </row>
    <row r="41" spans="4:8" ht="12.2" customHeight="1">
      <c r="D41" s="12" t="s">
        <v>36</v>
      </c>
      <c r="E41" s="12"/>
      <c r="F41" s="67"/>
      <c r="G41" s="67"/>
      <c r="H41" s="67"/>
    </row>
    <row r="42" spans="4:8" ht="12.2" customHeight="1">
      <c r="D42" s="12" t="s">
        <v>27</v>
      </c>
      <c r="E42" s="12"/>
      <c r="F42" s="69" t="e">
        <f>+#REF!</f>
        <v>#REF!</v>
      </c>
      <c r="G42" s="70" t="e">
        <f>+#REF!</f>
        <v>#REF!</v>
      </c>
      <c r="H42" s="70" t="e">
        <f>+#REF!</f>
        <v>#REF!</v>
      </c>
    </row>
    <row r="43" spans="4:8" ht="12.2" customHeight="1">
      <c r="D43" s="12" t="s">
        <v>37</v>
      </c>
      <c r="E43" s="12"/>
      <c r="F43" s="69" t="e">
        <f>+#REF!</f>
        <v>#REF!</v>
      </c>
      <c r="G43" s="70" t="e">
        <f>+#REF!</f>
        <v>#REF!</v>
      </c>
      <c r="H43" s="70" t="e">
        <f>+#REF!</f>
        <v>#REF!</v>
      </c>
    </row>
    <row r="44" spans="4:8" ht="12.2" customHeight="1">
      <c r="D44" s="12"/>
      <c r="E44" s="12"/>
      <c r="F44" s="69"/>
      <c r="G44" s="70"/>
      <c r="H44" s="70"/>
    </row>
    <row r="45" spans="4:8" ht="12.2" customHeight="1">
      <c r="D45" s="12" t="s">
        <v>48</v>
      </c>
      <c r="E45" s="12"/>
      <c r="F45" s="69" t="e">
        <f>+#REF!</f>
        <v>#REF!</v>
      </c>
      <c r="G45" s="70" t="e">
        <f>+#REF!</f>
        <v>#REF!</v>
      </c>
      <c r="H45" s="70" t="e">
        <f>+#REF!</f>
        <v>#REF!</v>
      </c>
    </row>
    <row r="46" spans="4:8" ht="12.2" customHeight="1">
      <c r="D46" s="12" t="s">
        <v>49</v>
      </c>
      <c r="E46" s="12"/>
      <c r="F46" s="69" t="e">
        <f>+#REF!</f>
        <v>#REF!</v>
      </c>
      <c r="G46" s="70" t="e">
        <f>+#REF!</f>
        <v>#REF!</v>
      </c>
      <c r="H46" s="70" t="e">
        <f>+#REF!</f>
        <v>#REF!</v>
      </c>
    </row>
    <row r="47" spans="4:8" ht="12.2" customHeight="1">
      <c r="D47" s="12" t="s">
        <v>68</v>
      </c>
      <c r="E47" s="12"/>
      <c r="F47" s="69" t="e">
        <f>+#REF!</f>
        <v>#REF!</v>
      </c>
      <c r="G47" s="70" t="e">
        <f>+#REF!</f>
        <v>#REF!</v>
      </c>
      <c r="H47" s="70" t="e">
        <f>+#REF!</f>
        <v>#REF!</v>
      </c>
    </row>
    <row r="48" spans="4:8" ht="12.2" customHeight="1">
      <c r="D48" s="12" t="s">
        <v>38</v>
      </c>
      <c r="E48" s="12"/>
      <c r="F48" s="69" t="e">
        <f>+#REF!</f>
        <v>#REF!</v>
      </c>
      <c r="G48" s="70" t="e">
        <f>+#REF!</f>
        <v>#REF!</v>
      </c>
      <c r="H48" s="70" t="e">
        <f>+#REF!</f>
        <v>#REF!</v>
      </c>
    </row>
    <row r="49" spans="4:8" ht="12.2" customHeight="1">
      <c r="D49" s="12"/>
      <c r="E49" s="12"/>
      <c r="F49" s="69"/>
      <c r="G49" s="70"/>
      <c r="H49" s="70"/>
    </row>
    <row r="50" spans="4:8" ht="12.2" customHeight="1">
      <c r="D50" s="12" t="s">
        <v>39</v>
      </c>
      <c r="E50" s="12"/>
      <c r="F50" s="69"/>
      <c r="G50" s="70"/>
      <c r="H50" s="70"/>
    </row>
    <row r="51" spans="4:8" ht="12.2" customHeight="1">
      <c r="D51" s="12" t="s">
        <v>63</v>
      </c>
      <c r="E51" s="12"/>
      <c r="F51" s="69" t="e">
        <f>+#REF!/$I$11</f>
        <v>#REF!</v>
      </c>
      <c r="G51" s="70" t="e">
        <f>+#REF!/$I$11</f>
        <v>#REF!</v>
      </c>
      <c r="H51" s="70" t="e">
        <f>+#REF!/$I$11</f>
        <v>#REF!</v>
      </c>
    </row>
    <row r="52" spans="4:8" ht="12.2" customHeight="1">
      <c r="D52" s="12" t="s">
        <v>64</v>
      </c>
      <c r="E52" s="12"/>
      <c r="F52" s="69" t="e">
        <f>+#REF!/$I$11</f>
        <v>#REF!</v>
      </c>
      <c r="G52" s="70" t="e">
        <f>+#REF!/$I$11</f>
        <v>#REF!</v>
      </c>
      <c r="H52" s="70" t="e">
        <f>+#REF!/$I$11</f>
        <v>#REF!</v>
      </c>
    </row>
    <row r="53" spans="4:8" ht="12.2" customHeight="1">
      <c r="D53" s="12" t="s">
        <v>78</v>
      </c>
      <c r="E53" s="12"/>
      <c r="F53" s="69" t="e">
        <f>+#REF!/$I$11</f>
        <v>#REF!</v>
      </c>
      <c r="G53" s="70" t="e">
        <f>+#REF!/$I$11</f>
        <v>#REF!</v>
      </c>
      <c r="H53" s="70" t="e">
        <f>+#REF!/$I$11</f>
        <v>#REF!</v>
      </c>
    </row>
    <row r="54" spans="4:8" ht="12.2" customHeight="1">
      <c r="D54" s="12" t="s">
        <v>50</v>
      </c>
      <c r="E54" s="12"/>
      <c r="F54" s="69" t="e">
        <f>+#REF!</f>
        <v>#REF!</v>
      </c>
      <c r="G54" s="70" t="e">
        <f>+#REF!</f>
        <v>#REF!</v>
      </c>
      <c r="H54" s="70" t="e">
        <f>+#REF!</f>
        <v>#REF!</v>
      </c>
    </row>
    <row r="55" spans="4:8" ht="12.2" customHeight="1">
      <c r="D55" s="12" t="s">
        <v>51</v>
      </c>
      <c r="E55" s="12"/>
      <c r="F55" s="69" t="e">
        <f>+#REF!</f>
        <v>#REF!</v>
      </c>
      <c r="G55" s="70" t="e">
        <f>+#REF!</f>
        <v>#REF!</v>
      </c>
      <c r="H55" s="70" t="e">
        <f>+#REF!</f>
        <v>#REF!</v>
      </c>
    </row>
    <row r="56" spans="4:8" ht="12.2" customHeight="1">
      <c r="D56" s="12" t="s">
        <v>65</v>
      </c>
      <c r="E56" s="12"/>
      <c r="F56" s="69" t="e">
        <f>+#REF!/$I$11</f>
        <v>#REF!</v>
      </c>
      <c r="G56" s="70" t="e">
        <f>+#REF!/$I$11</f>
        <v>#REF!</v>
      </c>
      <c r="H56" s="70" t="e">
        <f>+#REF!/$I$11</f>
        <v>#REF!</v>
      </c>
    </row>
    <row r="57" spans="4:8" ht="12.2" customHeight="1">
      <c r="D57" s="12" t="s">
        <v>52</v>
      </c>
      <c r="E57" s="12"/>
      <c r="F57" s="69" t="e">
        <f>+#REF!</f>
        <v>#REF!</v>
      </c>
      <c r="G57" s="70" t="e">
        <f>+#REF!</f>
        <v>#REF!</v>
      </c>
      <c r="H57" s="70" t="e">
        <f>+#REF!</f>
        <v>#REF!</v>
      </c>
    </row>
    <row r="58" spans="4:8" ht="12.2" customHeight="1">
      <c r="D58" s="12" t="s">
        <v>53</v>
      </c>
      <c r="E58" s="12"/>
      <c r="F58" s="69" t="e">
        <f>+#REF!</f>
        <v>#REF!</v>
      </c>
      <c r="G58" s="70" t="e">
        <f>+#REF!</f>
        <v>#REF!</v>
      </c>
      <c r="H58" s="70" t="e">
        <f>+#REF!</f>
        <v>#REF!</v>
      </c>
    </row>
    <row r="59" spans="4:8" ht="12.2" customHeight="1">
      <c r="D59" s="12"/>
      <c r="E59" s="12"/>
      <c r="F59" s="63"/>
      <c r="G59" s="50"/>
      <c r="H59" s="50"/>
    </row>
    <row r="60" spans="4:8" ht="12.2" customHeight="1">
      <c r="D60" s="16" t="s">
        <v>44</v>
      </c>
      <c r="E60" s="16"/>
      <c r="F60" s="63"/>
      <c r="G60" s="50"/>
      <c r="H60" s="50"/>
    </row>
    <row r="61" spans="4:8" ht="12.2" customHeight="1">
      <c r="D61" s="3" t="s">
        <v>18</v>
      </c>
      <c r="E61" s="3"/>
      <c r="F61" s="63" t="e">
        <f>+#REF!/$I$11</f>
        <v>#REF!</v>
      </c>
      <c r="G61" s="50" t="e">
        <f>+#REF!/$I$11</f>
        <v>#REF!</v>
      </c>
      <c r="H61" s="50" t="e">
        <f>+#REF!/$I$11</f>
        <v>#REF!</v>
      </c>
    </row>
    <row r="62" spans="4:8" ht="12.2" customHeight="1">
      <c r="D62" s="20" t="s">
        <v>30</v>
      </c>
      <c r="E62" s="20"/>
      <c r="F62" s="71" t="e">
        <f>+#REF!</f>
        <v>#REF!</v>
      </c>
      <c r="G62" s="72" t="e">
        <f>+#REF!</f>
        <v>#REF!</v>
      </c>
      <c r="H62" s="72" t="e">
        <f>+#REF!</f>
        <v>#REF!</v>
      </c>
    </row>
    <row r="63" spans="4:8" ht="12.2" customHeight="1">
      <c r="D63" s="12"/>
      <c r="E63" s="12"/>
      <c r="F63" s="63"/>
      <c r="G63" s="50"/>
      <c r="H63" s="50"/>
    </row>
    <row r="64" spans="4:8" s="33" customFormat="1" ht="12.2" customHeight="1">
      <c r="D64" s="3" t="s">
        <v>54</v>
      </c>
      <c r="E64" s="3"/>
      <c r="F64" s="68"/>
      <c r="G64" s="68"/>
      <c r="H64" s="68"/>
    </row>
    <row r="65" spans="4:10" s="33" customFormat="1" ht="12.2" customHeight="1">
      <c r="D65" s="3" t="s">
        <v>55</v>
      </c>
      <c r="E65" s="3"/>
      <c r="F65" s="63" t="e">
        <f>+#REF!</f>
        <v>#REF!</v>
      </c>
      <c r="G65" s="50" t="e">
        <f>+#REF!</f>
        <v>#REF!</v>
      </c>
      <c r="H65" s="50" t="e">
        <f>+#REF!</f>
        <v>#REF!</v>
      </c>
    </row>
    <row r="66" spans="4:10" s="33" customFormat="1" ht="12.2" customHeight="1">
      <c r="D66" s="3" t="s">
        <v>56</v>
      </c>
      <c r="E66" s="3"/>
      <c r="F66" s="63" t="e">
        <f>+#REF!</f>
        <v>#REF!</v>
      </c>
      <c r="G66" s="50" t="e">
        <f>+#REF!</f>
        <v>#REF!</v>
      </c>
      <c r="H66" s="50" t="e">
        <f>+#REF!</f>
        <v>#REF!</v>
      </c>
    </row>
    <row r="67" spans="4:10" s="33" customFormat="1" ht="12.2" customHeight="1">
      <c r="D67" s="3" t="s">
        <v>57</v>
      </c>
      <c r="E67" s="3"/>
      <c r="F67" s="63" t="e">
        <f>+#REF!</f>
        <v>#REF!</v>
      </c>
      <c r="G67" s="50" t="e">
        <f>+#REF!</f>
        <v>#REF!</v>
      </c>
      <c r="H67" s="50" t="e">
        <f>+#REF!</f>
        <v>#REF!</v>
      </c>
    </row>
    <row r="68" spans="4:10" s="33" customFormat="1" ht="12.2" customHeight="1">
      <c r="D68" s="3"/>
      <c r="E68" s="3"/>
      <c r="H68" s="17"/>
    </row>
    <row r="69" spans="4:10" s="33" customFormat="1" ht="12.2" customHeight="1">
      <c r="D69" s="23" t="s">
        <v>69</v>
      </c>
      <c r="E69" s="3"/>
      <c r="H69" s="17"/>
    </row>
    <row r="70" spans="4:10" ht="12.2" customHeight="1"/>
    <row r="71" spans="4:10" s="15" customFormat="1" ht="12.2" customHeight="1">
      <c r="D71" s="27"/>
      <c r="E71" s="27"/>
      <c r="F71" s="28"/>
      <c r="G71" s="28"/>
      <c r="H71" s="28"/>
      <c r="I71" s="28"/>
    </row>
    <row r="72" spans="4:10" s="15" customFormat="1" ht="12.2" customHeight="1">
      <c r="D72" s="27"/>
      <c r="E72" s="27"/>
      <c r="F72" s="28"/>
      <c r="G72" s="28"/>
      <c r="H72" s="28"/>
      <c r="I72" s="28"/>
    </row>
    <row r="73" spans="4:10" s="15" customFormat="1" ht="12.2" customHeight="1">
      <c r="D73" s="18"/>
      <c r="E73" s="18"/>
      <c r="F73" s="367"/>
      <c r="G73" s="367"/>
      <c r="H73" s="367"/>
      <c r="I73" s="28"/>
    </row>
    <row r="74" spans="4:10" s="15" customFormat="1" ht="12.2" customHeight="1">
      <c r="D74" s="22"/>
      <c r="E74" s="22"/>
      <c r="F74" s="1"/>
      <c r="G74" s="1"/>
      <c r="H74" s="1"/>
      <c r="I74" s="1"/>
    </row>
    <row r="75" spans="4:10" s="15" customFormat="1" ht="12.2" customHeight="1">
      <c r="D75" s="21"/>
      <c r="E75" s="21"/>
      <c r="F75" s="367"/>
      <c r="G75" s="367"/>
      <c r="H75" s="367"/>
      <c r="I75" s="1"/>
    </row>
    <row r="76" spans="4:10" s="15" customFormat="1" ht="12.2" customHeight="1">
      <c r="D76" s="22"/>
      <c r="E76" s="22"/>
      <c r="F76" s="1"/>
      <c r="G76" s="1"/>
      <c r="H76" s="1"/>
      <c r="I76" s="1"/>
    </row>
    <row r="77" spans="4:10" s="15" customFormat="1" ht="12.2" customHeight="1">
      <c r="D77" s="21"/>
      <c r="E77" s="21"/>
      <c r="F77" s="367"/>
      <c r="G77" s="367"/>
      <c r="H77" s="367"/>
      <c r="I77" s="1"/>
    </row>
    <row r="78" spans="4:10" s="15" customFormat="1" ht="12.2" customHeight="1">
      <c r="D78" s="22"/>
      <c r="E78" s="22"/>
      <c r="F78" s="1"/>
      <c r="G78" s="1"/>
      <c r="H78" s="1"/>
      <c r="I78" s="1"/>
    </row>
    <row r="79" spans="4:10" s="3" customFormat="1" ht="12.2" customHeight="1">
      <c r="D79" s="38"/>
      <c r="E79" s="38"/>
      <c r="F79" s="369"/>
      <c r="G79" s="369"/>
      <c r="H79" s="369"/>
      <c r="I79" s="20"/>
      <c r="J79" s="20"/>
    </row>
    <row r="80" spans="4:10" s="3" customFormat="1" ht="12.2" customHeight="1">
      <c r="F80" s="20"/>
      <c r="G80" s="20"/>
      <c r="H80" s="20"/>
      <c r="I80" s="20"/>
      <c r="J80" s="20"/>
    </row>
    <row r="81" spans="4:10" s="3" customFormat="1" ht="12.2" customHeight="1">
      <c r="D81" s="38"/>
      <c r="E81" s="38"/>
      <c r="F81" s="369"/>
      <c r="G81" s="369"/>
      <c r="H81" s="369"/>
      <c r="I81" s="20"/>
      <c r="J81" s="20"/>
    </row>
    <row r="82" spans="4:10" s="3" customFormat="1" ht="12.2" customHeight="1">
      <c r="F82" s="20"/>
      <c r="G82" s="20"/>
      <c r="H82" s="20"/>
      <c r="I82" s="20"/>
      <c r="J82" s="20"/>
    </row>
    <row r="83" spans="4:10" s="3" customFormat="1" ht="12.2" customHeight="1">
      <c r="D83" s="38"/>
      <c r="E83" s="38"/>
      <c r="F83" s="369"/>
      <c r="G83" s="369"/>
      <c r="H83" s="369"/>
      <c r="I83" s="20"/>
      <c r="J83" s="20"/>
    </row>
    <row r="84" spans="4:10" s="3" customFormat="1" ht="12.2" customHeight="1">
      <c r="F84" s="20"/>
      <c r="G84" s="20"/>
      <c r="H84" s="20"/>
      <c r="I84" s="20"/>
      <c r="J84" s="20"/>
    </row>
    <row r="85" spans="4:10" s="3" customFormat="1" ht="12.2" customHeight="1">
      <c r="D85" s="38"/>
      <c r="E85" s="38"/>
      <c r="F85" s="39"/>
      <c r="G85" s="39"/>
      <c r="H85" s="39"/>
      <c r="I85" s="20"/>
      <c r="J85" s="20"/>
    </row>
    <row r="86" spans="4:10" s="3" customFormat="1" ht="12.2" customHeight="1">
      <c r="F86" s="20"/>
      <c r="G86" s="20"/>
      <c r="H86" s="20"/>
      <c r="I86" s="20"/>
      <c r="J86" s="20"/>
    </row>
    <row r="87" spans="4:10" s="3" customFormat="1" ht="12.2" customHeight="1">
      <c r="D87" s="40"/>
      <c r="E87" s="40"/>
      <c r="F87" s="369"/>
      <c r="G87" s="369"/>
      <c r="H87" s="369"/>
      <c r="I87" s="20"/>
      <c r="J87" s="20"/>
    </row>
    <row r="88" spans="4:10" s="3" customFormat="1" ht="12.2" customHeight="1">
      <c r="G88" s="20"/>
      <c r="H88" s="20"/>
      <c r="I88" s="20"/>
      <c r="J88" s="20"/>
    </row>
    <row r="89" spans="4:10" s="3" customFormat="1" ht="12.2" customHeight="1">
      <c r="D89" s="38"/>
      <c r="E89" s="38"/>
      <c r="F89" s="369"/>
      <c r="G89" s="369"/>
      <c r="H89" s="369"/>
      <c r="I89" s="20"/>
      <c r="J89" s="20"/>
    </row>
    <row r="90" spans="4:10" s="3" customFormat="1" ht="12.2" customHeight="1">
      <c r="F90" s="20"/>
      <c r="G90" s="20"/>
      <c r="H90" s="20"/>
      <c r="I90" s="20"/>
      <c r="J90" s="20"/>
    </row>
    <row r="91" spans="4:10" s="3" customFormat="1" ht="12.2" customHeight="1">
      <c r="D91" s="38"/>
      <c r="E91" s="38"/>
      <c r="F91" s="369"/>
      <c r="G91" s="369"/>
      <c r="H91" s="369"/>
      <c r="I91" s="20"/>
      <c r="J91" s="20"/>
    </row>
    <row r="92" spans="4:10" s="3" customFormat="1" ht="12.2" customHeight="1">
      <c r="F92" s="20"/>
      <c r="G92" s="20"/>
      <c r="H92" s="20"/>
      <c r="I92" s="20"/>
      <c r="J92" s="20"/>
    </row>
    <row r="93" spans="4:10" s="3" customFormat="1" ht="12.2" customHeight="1">
      <c r="D93" s="38"/>
      <c r="E93" s="38"/>
      <c r="F93" s="369"/>
      <c r="G93" s="369"/>
      <c r="H93" s="369"/>
      <c r="I93" s="20"/>
      <c r="J93" s="20"/>
    </row>
    <row r="94" spans="4:10" s="3" customFormat="1" ht="12.2" customHeight="1">
      <c r="F94" s="20"/>
      <c r="G94" s="20"/>
      <c r="H94" s="20"/>
      <c r="I94" s="20"/>
      <c r="J94" s="20"/>
    </row>
    <row r="95" spans="4:10" s="3" customFormat="1" ht="12.2" customHeight="1">
      <c r="D95" s="38"/>
      <c r="E95" s="38"/>
      <c r="F95" s="369"/>
      <c r="G95" s="369"/>
      <c r="H95" s="369"/>
      <c r="I95" s="20"/>
      <c r="J95" s="20"/>
    </row>
    <row r="96" spans="4:10" s="3" customFormat="1" ht="12.2" customHeight="1">
      <c r="F96" s="20"/>
      <c r="G96" s="20"/>
      <c r="H96" s="20"/>
      <c r="I96" s="20"/>
      <c r="J96" s="20"/>
    </row>
    <row r="97" spans="4:10" s="3" customFormat="1" ht="12.2" customHeight="1">
      <c r="D97" s="38"/>
      <c r="E97" s="38"/>
      <c r="F97" s="368"/>
      <c r="G97" s="368"/>
      <c r="H97" s="368"/>
      <c r="I97" s="20"/>
      <c r="J97" s="20"/>
    </row>
    <row r="98" spans="4:10" s="3" customFormat="1" ht="12.2" customHeight="1">
      <c r="F98" s="20"/>
      <c r="G98" s="20"/>
      <c r="H98" s="20"/>
      <c r="I98" s="20"/>
      <c r="J98" s="20"/>
    </row>
    <row r="99" spans="4:10" s="3" customFormat="1" ht="12.2" customHeight="1">
      <c r="D99" s="38"/>
      <c r="E99" s="38"/>
      <c r="F99" s="369"/>
      <c r="G99" s="369"/>
      <c r="H99" s="369"/>
      <c r="I99" s="20"/>
      <c r="J99" s="20"/>
    </row>
    <row r="100" spans="4:10" s="3" customFormat="1" ht="12.2" customHeight="1">
      <c r="F100" s="20"/>
      <c r="G100" s="20"/>
      <c r="H100" s="20"/>
      <c r="I100" s="20"/>
      <c r="J100" s="20"/>
    </row>
    <row r="101" spans="4:10" s="3" customFormat="1" ht="12.2" customHeight="1">
      <c r="D101" s="38"/>
      <c r="E101" s="38"/>
      <c r="F101" s="369"/>
      <c r="G101" s="369"/>
      <c r="H101" s="369"/>
      <c r="I101" s="20"/>
      <c r="J101" s="20"/>
    </row>
    <row r="102" spans="4:10" s="3" customFormat="1" ht="10.5">
      <c r="F102" s="20"/>
      <c r="G102" s="20"/>
      <c r="H102" s="20"/>
      <c r="I102" s="20"/>
      <c r="J102" s="20"/>
    </row>
    <row r="103" spans="4:10" s="3" customFormat="1" ht="10.5"/>
    <row r="104" spans="4:10" s="3" customFormat="1" ht="10.5"/>
  </sheetData>
  <customSheetViews>
    <customSheetView guid="{7F2BCB3C-1904-4CED-8611-BF4C478EA4DE}" showGridLines="0" state="hidden" showRuler="0">
      <pageMargins left="0.78740157480314965" right="0" top="0.62992125984251968" bottom="0.39370078740157483" header="0.51181102362204722" footer="0.19685039370078741"/>
      <pageSetup paperSize="9" scale="90" orientation="portrait" r:id="rId1"/>
      <headerFooter alignWithMargins="0">
        <oddFooter>&amp;R&amp;8&amp;D &amp;T</oddFooter>
      </headerFooter>
    </customSheetView>
    <customSheetView guid="{1A49C824-FEFA-4C32-9A7A-5B3A662AD12B}" showPageBreaks="1" showGridLines="0" printArea="1" state="hidden" showRuler="0">
      <pageMargins left="0.78740157480314965" right="0" top="0.62992125984251968" bottom="0.39370078740157483" header="0.51181102362204722" footer="0.19685039370078741"/>
      <pageSetup paperSize="9" scale="90" orientation="portrait" r:id="rId2"/>
      <headerFooter alignWithMargins="0">
        <oddFooter>&amp;R&amp;8&amp;D &amp;T</oddFooter>
      </headerFooter>
    </customSheetView>
    <customSheetView guid="{8B556DEC-EB92-4129-9204-BF56D7E811D3}" showPageBreaks="1" showGridLines="0" printArea="1" state="hidden" showRuler="0">
      <pageMargins left="0.78740157480314965" right="0" top="0.62992125984251968" bottom="0.39370078740157483" header="0.51181102362204722" footer="0.19685039370078741"/>
      <pageSetup paperSize="9" scale="90" orientation="portrait" r:id="rId3"/>
      <headerFooter alignWithMargins="0">
        <oddFooter>&amp;R&amp;8&amp;D &amp;T</oddFooter>
      </headerFooter>
    </customSheetView>
  </customSheetViews>
  <mergeCells count="14">
    <mergeCell ref="F99:H99"/>
    <mergeCell ref="F101:H101"/>
    <mergeCell ref="F89:H89"/>
    <mergeCell ref="F91:H91"/>
    <mergeCell ref="F93:H93"/>
    <mergeCell ref="F95:H95"/>
    <mergeCell ref="F73:H73"/>
    <mergeCell ref="F75:H75"/>
    <mergeCell ref="F77:H77"/>
    <mergeCell ref="F97:H97"/>
    <mergeCell ref="F87:H87"/>
    <mergeCell ref="F79:H79"/>
    <mergeCell ref="F81:H81"/>
    <mergeCell ref="F83:H83"/>
  </mergeCells>
  <phoneticPr fontId="0" type="noConversion"/>
  <pageMargins left="0.78740157480314965" right="0" top="0.62992125984251968" bottom="0.39370078740157483" header="0.51181102362204722" footer="0.19685039370078741"/>
  <pageSetup paperSize="9" scale="90" orientation="portrait" r:id="rId4"/>
  <headerFooter alignWithMargins="0">
    <oddFooter>&amp;R&amp;8&amp;D &amp;T</oddFooter>
  </headerFooter>
  <customProperties>
    <customPr name="_pios_id" r:id="rId5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indexed="10"/>
  </sheetPr>
  <dimension ref="A1:G33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91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pas koncern'!A7</f>
        <v>40</v>
      </c>
      <c r="B7" s="2" t="s">
        <v>179</v>
      </c>
      <c r="C7" s="159"/>
      <c r="D7" s="157"/>
      <c r="E7" s="171"/>
      <c r="F7" s="160"/>
    </row>
    <row r="8" spans="1:7" s="3" customFormat="1">
      <c r="A8" s="157"/>
      <c r="B8" s="158"/>
      <c r="C8" s="159"/>
      <c r="D8" s="157"/>
      <c r="E8" s="171"/>
      <c r="F8" s="160"/>
    </row>
    <row r="9" spans="1:7" s="3" customFormat="1" ht="10.5">
      <c r="A9" s="157"/>
      <c r="B9" s="161"/>
      <c r="C9" s="161"/>
      <c r="D9" s="157"/>
      <c r="E9" s="381" t="s">
        <v>286</v>
      </c>
      <c r="F9" s="381"/>
      <c r="G9" s="381"/>
    </row>
    <row r="10" spans="1:7" s="3" customFormat="1" ht="10.5">
      <c r="A10" s="157"/>
      <c r="B10" s="161"/>
      <c r="C10" s="159"/>
      <c r="D10" s="157"/>
      <c r="E10" s="203"/>
      <c r="F10" s="203"/>
      <c r="G10" s="203"/>
    </row>
    <row r="11" spans="1:7" s="3" customFormat="1" ht="10.5">
      <c r="A11" s="157"/>
      <c r="B11" s="161"/>
      <c r="C11" s="159"/>
      <c r="D11" s="157"/>
      <c r="E11" s="75" t="s">
        <v>62</v>
      </c>
      <c r="F11" s="74"/>
      <c r="G11" s="75" t="s">
        <v>62</v>
      </c>
    </row>
    <row r="12" spans="1:7" s="3" customFormat="1" ht="12.2" customHeight="1">
      <c r="A12" s="51"/>
      <c r="B12" s="104"/>
      <c r="C12" s="51"/>
      <c r="D12" s="51"/>
      <c r="E12" s="252" t="s">
        <v>199</v>
      </c>
      <c r="F12" s="207"/>
      <c r="G12" s="254" t="s">
        <v>200</v>
      </c>
    </row>
    <row r="13" spans="1:7" s="3" customFormat="1" ht="12.2" customHeight="1">
      <c r="A13" s="85"/>
      <c r="B13" s="30"/>
      <c r="C13" s="151" t="s">
        <v>88</v>
      </c>
      <c r="D13" s="103" t="s">
        <v>41</v>
      </c>
      <c r="E13" s="205">
        <v>2005</v>
      </c>
      <c r="F13" s="208"/>
      <c r="G13" s="205">
        <v>2006</v>
      </c>
    </row>
    <row r="14" spans="1:7" s="3" customFormat="1" ht="12.2" customHeight="1">
      <c r="A14" s="85"/>
      <c r="B14" s="30"/>
      <c r="E14" s="138"/>
      <c r="F14" s="209"/>
      <c r="G14" s="138"/>
    </row>
    <row r="15" spans="1:7" ht="12.2" customHeight="1">
      <c r="C15" s="3"/>
      <c r="D15" s="3"/>
      <c r="E15" s="125"/>
      <c r="F15" s="210"/>
      <c r="G15" s="125"/>
    </row>
    <row r="16" spans="1:7" ht="12.2" customHeight="1">
      <c r="A16" s="24"/>
      <c r="C16" s="76" t="s">
        <v>201</v>
      </c>
      <c r="D16" s="3"/>
      <c r="E16" s="111">
        <f>951+28</f>
        <v>979</v>
      </c>
      <c r="F16" s="46"/>
      <c r="G16" s="111">
        <f>544+30</f>
        <v>574</v>
      </c>
    </row>
    <row r="17" spans="1:7" ht="12.75" customHeight="1">
      <c r="A17" s="24"/>
      <c r="B17" s="75"/>
      <c r="C17" s="255" t="s">
        <v>213</v>
      </c>
      <c r="D17" s="3"/>
      <c r="E17" s="111">
        <v>-7</v>
      </c>
      <c r="F17" s="46"/>
      <c r="G17" s="111">
        <f>-7-2</f>
        <v>-9</v>
      </c>
    </row>
    <row r="18" spans="1:7" ht="12.75" customHeight="1">
      <c r="A18" s="24"/>
      <c r="B18" s="75"/>
      <c r="C18" s="255" t="s">
        <v>178</v>
      </c>
      <c r="D18" s="3"/>
      <c r="E18" s="111">
        <v>2</v>
      </c>
      <c r="F18" s="46"/>
      <c r="G18" s="111">
        <f>2+1</f>
        <v>3</v>
      </c>
    </row>
    <row r="19" spans="1:7" ht="12.75" customHeight="1">
      <c r="A19" s="24"/>
      <c r="B19" s="75"/>
      <c r="C19" s="255" t="s">
        <v>214</v>
      </c>
      <c r="D19" s="3"/>
      <c r="E19" s="111">
        <v>0</v>
      </c>
      <c r="F19" s="46"/>
      <c r="G19" s="111">
        <v>221</v>
      </c>
    </row>
    <row r="20" spans="1:7" ht="12.75" customHeight="1">
      <c r="A20" s="24"/>
      <c r="B20" s="75"/>
      <c r="C20" s="74" t="s">
        <v>215</v>
      </c>
      <c r="D20" s="3"/>
      <c r="E20" s="111">
        <v>0</v>
      </c>
      <c r="F20" s="46"/>
      <c r="G20" s="111">
        <v>-35</v>
      </c>
    </row>
    <row r="21" spans="1:7" ht="12.75" hidden="1" customHeight="1">
      <c r="A21" s="24"/>
      <c r="B21" s="75"/>
      <c r="C21" s="74" t="s">
        <v>93</v>
      </c>
      <c r="D21" s="3"/>
      <c r="E21" s="111">
        <v>0</v>
      </c>
      <c r="F21" s="46"/>
      <c r="G21" s="111">
        <v>-29</v>
      </c>
    </row>
    <row r="22" spans="1:7" hidden="1">
      <c r="A22" s="24"/>
      <c r="B22" s="75"/>
      <c r="C22" s="74" t="s">
        <v>93</v>
      </c>
      <c r="D22" s="3"/>
      <c r="E22" s="111">
        <v>0</v>
      </c>
      <c r="F22" s="45"/>
      <c r="G22" s="111">
        <v>29</v>
      </c>
    </row>
    <row r="23" spans="1:7" ht="12.75" customHeight="1">
      <c r="A23" s="24"/>
      <c r="B23" s="75"/>
      <c r="C23" s="76" t="s">
        <v>204</v>
      </c>
      <c r="D23" s="6"/>
      <c r="E23" s="105">
        <f>SUM(E16:E22)</f>
        <v>974</v>
      </c>
      <c r="F23" s="130"/>
      <c r="G23" s="105">
        <f>SUM(G16:G22)</f>
        <v>754</v>
      </c>
    </row>
    <row r="24" spans="1:7">
      <c r="B24" s="75"/>
      <c r="C24" s="143"/>
      <c r="D24" s="143"/>
      <c r="E24" s="172"/>
      <c r="G24" s="172"/>
    </row>
    <row r="25" spans="1:7">
      <c r="B25" s="75"/>
      <c r="C25" s="143"/>
      <c r="D25" s="143"/>
      <c r="E25" s="133"/>
      <c r="G25" s="133"/>
    </row>
    <row r="26" spans="1:7">
      <c r="B26" s="75"/>
      <c r="C26" s="143"/>
      <c r="D26" s="143"/>
      <c r="E26" s="133"/>
      <c r="G26" s="133"/>
    </row>
    <row r="27" spans="1:7">
      <c r="B27" s="75"/>
      <c r="C27" s="143"/>
      <c r="D27" s="143"/>
      <c r="E27" s="133"/>
      <c r="G27" s="133"/>
    </row>
    <row r="28" spans="1:7">
      <c r="B28" s="75"/>
      <c r="C28" s="143"/>
      <c r="D28" s="131"/>
      <c r="E28" s="133"/>
      <c r="G28" s="133"/>
    </row>
    <row r="29" spans="1:7" ht="12.2" customHeight="1">
      <c r="B29" s="75"/>
      <c r="C29" s="143"/>
      <c r="D29" s="131"/>
      <c r="E29" s="133"/>
      <c r="G29" s="133"/>
    </row>
    <row r="30" spans="1:7" ht="12.2" customHeight="1">
      <c r="E30" s="126"/>
      <c r="G30" s="133"/>
    </row>
    <row r="31" spans="1:7" s="131" customFormat="1" ht="12.2" customHeight="1">
      <c r="B31" s="132"/>
      <c r="E31" s="133"/>
      <c r="F31" s="133"/>
    </row>
    <row r="32" spans="1:7">
      <c r="A32" s="87"/>
      <c r="B32" s="49"/>
      <c r="C32" s="88"/>
      <c r="D32" s="88"/>
      <c r="E32" s="87"/>
      <c r="F32" s="87"/>
    </row>
    <row r="33" ht="12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indexed="10"/>
  </sheetPr>
  <dimension ref="A1:J57"/>
  <sheetViews>
    <sheetView showGridLines="0" view="pageBreakPreview" topLeftCell="A6" zoomScaleNormal="100" workbookViewId="0">
      <selection activeCell="C30" sqref="C30"/>
    </sheetView>
  </sheetViews>
  <sheetFormatPr defaultColWidth="9.140625" defaultRowHeight="10.5"/>
  <cols>
    <col min="1" max="1" width="3.140625" style="74" customWidth="1"/>
    <col min="2" max="2" width="5.5703125" style="75" customWidth="1"/>
    <col min="3" max="3" width="54.5703125" style="74" customWidth="1"/>
    <col min="4" max="4" width="8.42578125" style="74" customWidth="1"/>
    <col min="5" max="5" width="11.5703125" style="76" customWidth="1"/>
    <col min="6" max="7" width="11.5703125" style="74" customWidth="1"/>
    <col min="8" max="8" width="0" style="74" hidden="1" customWidth="1"/>
    <col min="9" max="16384" width="9.140625" style="74"/>
  </cols>
  <sheetData>
    <row r="1" spans="1:10" ht="15" customHeight="1">
      <c r="A1" s="188" t="s">
        <v>132</v>
      </c>
      <c r="B1" s="98"/>
      <c r="C1" s="98"/>
      <c r="D1" s="76"/>
    </row>
    <row r="2" spans="1:10" ht="12.2" customHeight="1">
      <c r="A2" s="98"/>
    </row>
    <row r="3" spans="1:10" ht="12.2" customHeight="1">
      <c r="A3" s="98"/>
    </row>
    <row r="4" spans="1:10" ht="12.2" customHeight="1">
      <c r="A4" s="98"/>
    </row>
    <row r="5" spans="1:10" ht="12.2" customHeight="1">
      <c r="A5" s="99" t="s">
        <v>41</v>
      </c>
      <c r="B5" s="99"/>
      <c r="C5" s="73"/>
      <c r="D5" s="73"/>
      <c r="E5" s="80"/>
      <c r="F5" s="151"/>
      <c r="G5" s="151"/>
    </row>
    <row r="6" spans="1:10" ht="12.2" customHeight="1">
      <c r="A6" s="95"/>
      <c r="B6" s="101"/>
      <c r="C6" s="95"/>
      <c r="D6" s="95"/>
      <c r="E6" s="150"/>
      <c r="F6" s="78"/>
      <c r="G6" s="78"/>
    </row>
    <row r="7" spans="1:10" ht="12.2" customHeight="1">
      <c r="A7" s="83">
        <v>40</v>
      </c>
      <c r="B7" s="2" t="s">
        <v>179</v>
      </c>
      <c r="C7" s="95"/>
      <c r="D7" s="95"/>
      <c r="E7" s="150"/>
      <c r="F7" s="78"/>
      <c r="G7" s="78"/>
    </row>
    <row r="8" spans="1:10" ht="12.2" customHeight="1">
      <c r="A8" s="95"/>
      <c r="B8" s="101"/>
      <c r="D8" s="95"/>
      <c r="E8" s="150"/>
      <c r="F8" s="78"/>
      <c r="G8" s="78"/>
    </row>
    <row r="9" spans="1:10">
      <c r="A9" s="95"/>
      <c r="B9" s="101"/>
      <c r="C9" s="76" t="s">
        <v>285</v>
      </c>
      <c r="D9" s="95"/>
      <c r="E9" s="381" t="s">
        <v>180</v>
      </c>
      <c r="F9" s="381"/>
      <c r="G9" s="381"/>
    </row>
    <row r="10" spans="1:10">
      <c r="A10" s="95"/>
      <c r="B10" s="101" t="s">
        <v>62</v>
      </c>
      <c r="D10" s="95"/>
      <c r="E10" s="75" t="s">
        <v>181</v>
      </c>
      <c r="G10" s="75" t="s">
        <v>3</v>
      </c>
    </row>
    <row r="11" spans="1:10" ht="10.5" customHeight="1">
      <c r="A11" s="93"/>
      <c r="B11" s="93"/>
      <c r="C11" s="93"/>
      <c r="D11" s="93"/>
      <c r="E11" s="168" t="s">
        <v>182</v>
      </c>
      <c r="F11" s="139"/>
    </row>
    <row r="12" spans="1:10" ht="12.75" customHeight="1">
      <c r="A12" s="81"/>
      <c r="B12" s="74"/>
      <c r="C12" s="151" t="s">
        <v>287</v>
      </c>
      <c r="D12" s="152" t="s">
        <v>41</v>
      </c>
      <c r="E12" s="205" t="s">
        <v>87</v>
      </c>
      <c r="F12" s="152" t="s">
        <v>183</v>
      </c>
      <c r="G12" s="205" t="s">
        <v>87</v>
      </c>
    </row>
    <row r="13" spans="1:10" ht="12.2" customHeight="1">
      <c r="A13" s="81"/>
      <c r="E13" s="109"/>
      <c r="F13" s="96"/>
      <c r="G13" s="109"/>
    </row>
    <row r="14" spans="1:10" ht="12.75" customHeight="1">
      <c r="A14" s="60"/>
      <c r="C14" s="76" t="s">
        <v>288</v>
      </c>
      <c r="D14" s="76"/>
      <c r="E14" s="111">
        <v>0</v>
      </c>
      <c r="F14" s="25">
        <f>+G14-E14</f>
        <v>0</v>
      </c>
      <c r="G14" s="111">
        <v>0</v>
      </c>
      <c r="J14" s="76"/>
    </row>
    <row r="15" spans="1:10" ht="12.75" customHeight="1">
      <c r="A15" s="64"/>
      <c r="C15" s="74" t="s">
        <v>289</v>
      </c>
      <c r="E15" s="185">
        <v>0</v>
      </c>
      <c r="F15" s="25">
        <f>+G15-E15</f>
        <v>0</v>
      </c>
      <c r="G15" s="185">
        <v>0</v>
      </c>
    </row>
    <row r="16" spans="1:10" ht="15" customHeight="1">
      <c r="A16" s="62"/>
      <c r="C16" s="76" t="s">
        <v>184</v>
      </c>
      <c r="D16" s="76"/>
      <c r="E16" s="106">
        <f>SUM(E14:E15)</f>
        <v>0</v>
      </c>
      <c r="F16" s="233">
        <f>+G16-E16</f>
        <v>0</v>
      </c>
      <c r="G16" s="106">
        <f>SUM(G14:G15)</f>
        <v>0</v>
      </c>
      <c r="J16" s="76"/>
    </row>
    <row r="17" spans="1:10" ht="12.75" customHeight="1">
      <c r="A17" s="62"/>
      <c r="D17" s="50"/>
      <c r="E17" s="114"/>
      <c r="F17" s="61"/>
      <c r="G17" s="114"/>
    </row>
    <row r="18" spans="1:10" ht="12.75" customHeight="1">
      <c r="A18" s="60"/>
      <c r="C18" s="74" t="s">
        <v>290</v>
      </c>
      <c r="D18" s="50"/>
      <c r="E18" s="111">
        <v>0</v>
      </c>
      <c r="F18" s="25">
        <f>+G18-E18</f>
        <v>0</v>
      </c>
      <c r="G18" s="111">
        <v>0</v>
      </c>
    </row>
    <row r="19" spans="1:10" ht="12.75" customHeight="1">
      <c r="A19" s="60"/>
      <c r="C19" s="74" t="s">
        <v>185</v>
      </c>
      <c r="E19" s="111">
        <v>-15</v>
      </c>
      <c r="F19" s="25">
        <f>+G19-E19</f>
        <v>1</v>
      </c>
      <c r="G19" s="111">
        <v>-14</v>
      </c>
    </row>
    <row r="20" spans="1:10" ht="12.75" customHeight="1">
      <c r="A20" s="60"/>
      <c r="C20" s="74" t="s">
        <v>291</v>
      </c>
      <c r="E20" s="111">
        <v>-38</v>
      </c>
      <c r="F20" s="25">
        <f>+G20-E20</f>
        <v>5</v>
      </c>
      <c r="G20" s="111">
        <v>-33</v>
      </c>
    </row>
    <row r="21" spans="1:10" ht="12.75" customHeight="1">
      <c r="A21" s="60"/>
      <c r="C21" s="74" t="s">
        <v>292</v>
      </c>
      <c r="E21" s="111">
        <v>47</v>
      </c>
      <c r="F21" s="25">
        <f>+G21-E21</f>
        <v>0</v>
      </c>
      <c r="G21" s="111">
        <v>47</v>
      </c>
    </row>
    <row r="22" spans="1:10" ht="12.75" customHeight="1">
      <c r="A22" s="60"/>
      <c r="C22" s="74" t="s">
        <v>293</v>
      </c>
      <c r="E22" s="185">
        <v>-1</v>
      </c>
      <c r="F22" s="25">
        <f>+G22-E22</f>
        <v>0</v>
      </c>
      <c r="G22" s="111">
        <v>-1</v>
      </c>
    </row>
    <row r="23" spans="1:10" ht="15" customHeight="1">
      <c r="A23" s="62"/>
      <c r="C23" s="76" t="s">
        <v>282</v>
      </c>
      <c r="D23" s="63"/>
      <c r="E23" s="182">
        <f>SUM(E16:E22)</f>
        <v>-7</v>
      </c>
      <c r="F23" s="232">
        <f>F16-F18-F19-F20+F22+F21</f>
        <v>-6</v>
      </c>
      <c r="G23" s="182">
        <f>SUM(G16:G22)</f>
        <v>-1</v>
      </c>
      <c r="H23" s="106" t="e">
        <f>H16-H18-H19-H20+H22+H21-#REF!</f>
        <v>#REF!</v>
      </c>
      <c r="J23" s="97"/>
    </row>
    <row r="24" spans="1:10" ht="12.75" customHeight="1">
      <c r="A24" s="62"/>
      <c r="C24" s="76"/>
      <c r="D24" s="76"/>
      <c r="E24" s="114"/>
      <c r="F24" s="61"/>
      <c r="G24" s="114"/>
      <c r="J24" s="76"/>
    </row>
    <row r="25" spans="1:10">
      <c r="A25" s="62"/>
      <c r="C25" s="74" t="s">
        <v>299</v>
      </c>
      <c r="D25" s="76"/>
      <c r="E25" s="185">
        <v>0</v>
      </c>
      <c r="F25" s="25">
        <v>6</v>
      </c>
      <c r="G25" s="185">
        <v>-6</v>
      </c>
    </row>
    <row r="26" spans="1:10" ht="15" customHeight="1">
      <c r="A26" s="62"/>
      <c r="C26" s="76" t="s">
        <v>283</v>
      </c>
      <c r="D26" s="76"/>
      <c r="E26" s="106">
        <f>SUM(E23:E25)</f>
        <v>-7</v>
      </c>
      <c r="F26" s="232">
        <f>SUM(F23:F25)</f>
        <v>0</v>
      </c>
      <c r="G26" s="106">
        <f>SUM(G23:G25)</f>
        <v>-7</v>
      </c>
      <c r="J26" s="76"/>
    </row>
    <row r="27" spans="1:10">
      <c r="A27" s="62"/>
      <c r="C27" s="76"/>
      <c r="D27" s="76"/>
      <c r="E27" s="114"/>
      <c r="F27" s="61"/>
      <c r="G27" s="114"/>
    </row>
    <row r="28" spans="1:10">
      <c r="A28" s="62"/>
      <c r="C28" s="74" t="s">
        <v>186</v>
      </c>
      <c r="D28" s="76"/>
      <c r="E28" s="114">
        <v>-211</v>
      </c>
      <c r="F28" s="25">
        <v>211</v>
      </c>
      <c r="G28" s="114">
        <f>+F28+E28</f>
        <v>0</v>
      </c>
    </row>
    <row r="29" spans="1:10">
      <c r="A29" s="62"/>
      <c r="C29" s="74" t="s">
        <v>296</v>
      </c>
      <c r="D29" s="76"/>
      <c r="E29" s="114">
        <v>0</v>
      </c>
      <c r="F29" s="25">
        <f>+G29-E29</f>
        <v>56</v>
      </c>
      <c r="G29" s="114">
        <v>56</v>
      </c>
    </row>
    <row r="30" spans="1:10" ht="12.75" customHeight="1">
      <c r="A30" s="60"/>
      <c r="C30" s="74" t="s">
        <v>297</v>
      </c>
      <c r="E30" s="114">
        <v>120</v>
      </c>
      <c r="F30" s="25">
        <f>+G30-E30</f>
        <v>0</v>
      </c>
      <c r="G30" s="114">
        <v>120</v>
      </c>
    </row>
    <row r="31" spans="1:10" ht="12.75" customHeight="1">
      <c r="A31" s="64"/>
      <c r="C31" s="74" t="s">
        <v>298</v>
      </c>
      <c r="E31" s="185">
        <v>-426</v>
      </c>
      <c r="F31" s="25">
        <f>+G31-E31</f>
        <v>0</v>
      </c>
      <c r="G31" s="185">
        <v>-426</v>
      </c>
      <c r="J31" s="97"/>
    </row>
    <row r="32" spans="1:10" ht="15" customHeight="1">
      <c r="A32" s="24"/>
      <c r="C32" s="97" t="s">
        <v>278</v>
      </c>
      <c r="E32" s="107">
        <f>SUM(E26:E31)</f>
        <v>-524</v>
      </c>
      <c r="F32" s="180">
        <f>F26+F30-F31+F29+F28</f>
        <v>267</v>
      </c>
      <c r="G32" s="107">
        <f>SUM(G26:G31)</f>
        <v>-257</v>
      </c>
      <c r="H32" s="107" t="e">
        <f>+H23+H30-H31+H29</f>
        <v>#REF!</v>
      </c>
      <c r="J32" s="97"/>
    </row>
    <row r="33" spans="1:10" ht="12" customHeight="1">
      <c r="A33" s="24"/>
      <c r="C33" s="97"/>
      <c r="E33" s="111"/>
      <c r="F33" s="25"/>
      <c r="G33" s="111"/>
      <c r="J33" s="84"/>
    </row>
    <row r="34" spans="1:10" ht="12.75" customHeight="1">
      <c r="A34" s="24"/>
      <c r="C34" s="84" t="s">
        <v>281</v>
      </c>
      <c r="E34" s="185">
        <v>72</v>
      </c>
      <c r="F34" s="25">
        <f>+G34-E34</f>
        <v>15</v>
      </c>
      <c r="G34" s="185">
        <v>87</v>
      </c>
      <c r="J34" s="76"/>
    </row>
    <row r="35" spans="1:10" ht="15" customHeight="1">
      <c r="A35" s="62"/>
      <c r="C35" s="76" t="s">
        <v>279</v>
      </c>
      <c r="E35" s="108">
        <f>SUM(E32:E34)</f>
        <v>-452</v>
      </c>
      <c r="F35" s="218">
        <f>+F32+F34</f>
        <v>282</v>
      </c>
      <c r="G35" s="108">
        <f>SUM(G32:G34)</f>
        <v>-170</v>
      </c>
    </row>
    <row r="36" spans="1:10" ht="12.75" customHeight="1">
      <c r="J36" s="76"/>
    </row>
    <row r="37" spans="1:10" ht="12.75" customHeight="1"/>
    <row r="38" spans="1:10" ht="12.75" customHeight="1"/>
    <row r="39" spans="1:10" ht="12.75" customHeight="1">
      <c r="J39" s="76"/>
    </row>
    <row r="40" spans="1:10" ht="12.75" customHeight="1"/>
    <row r="41" spans="1:10" ht="12.75" customHeight="1">
      <c r="J41" s="76"/>
    </row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indexed="10"/>
  </sheetPr>
  <dimension ref="A1:J66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98" customWidth="1"/>
    <col min="2" max="2" width="5.5703125" style="75" customWidth="1"/>
    <col min="3" max="3" width="54.5703125" style="90" customWidth="1"/>
    <col min="4" max="4" width="8.42578125" style="153" customWidth="1"/>
    <col min="5" max="6" width="11.7109375" style="115" customWidth="1"/>
    <col min="7" max="7" width="11.7109375" style="90" customWidth="1"/>
    <col min="8" max="16384" width="9.140625" style="90"/>
  </cols>
  <sheetData>
    <row r="1" spans="1:10" ht="15" customHeight="1">
      <c r="A1" s="188" t="s">
        <v>132</v>
      </c>
      <c r="B1" s="30"/>
      <c r="C1" s="98"/>
    </row>
    <row r="2" spans="1:10" s="74" customFormat="1" ht="12.2" customHeight="1">
      <c r="A2" s="98"/>
      <c r="B2" s="30"/>
      <c r="C2" s="76"/>
      <c r="D2" s="118"/>
      <c r="E2" s="79"/>
      <c r="F2" s="79"/>
    </row>
    <row r="3" spans="1:10" s="74" customFormat="1" ht="12.2" customHeight="1">
      <c r="A3" s="98"/>
      <c r="B3" s="30"/>
      <c r="C3" s="116"/>
      <c r="D3" s="154"/>
      <c r="E3" s="117"/>
      <c r="F3" s="117"/>
    </row>
    <row r="4" spans="1:10" s="74" customFormat="1" ht="12.2" customHeight="1">
      <c r="A4" s="98"/>
      <c r="B4" s="30"/>
      <c r="C4" s="76"/>
      <c r="D4" s="118"/>
      <c r="E4" s="118"/>
      <c r="F4" s="118"/>
    </row>
    <row r="5" spans="1:10" s="74" customFormat="1" ht="12.2" customHeight="1">
      <c r="A5" s="99" t="s">
        <v>41</v>
      </c>
      <c r="B5" s="99"/>
      <c r="C5" s="99"/>
      <c r="D5" s="152"/>
      <c r="E5" s="99"/>
      <c r="F5" s="80"/>
      <c r="G5" s="151"/>
    </row>
    <row r="6" spans="1:10" s="74" customFormat="1">
      <c r="A6" s="157"/>
      <c r="B6" s="158"/>
      <c r="C6" s="101"/>
      <c r="D6" s="100"/>
      <c r="E6" s="170"/>
      <c r="F6" s="150"/>
    </row>
    <row r="7" spans="1:10" s="74" customFormat="1" ht="63">
      <c r="A7" s="83">
        <f>+'40 IFRS 1 - Res moder'!A7</f>
        <v>40</v>
      </c>
      <c r="B7" s="2" t="s">
        <v>179</v>
      </c>
      <c r="C7" s="101"/>
      <c r="D7" s="100"/>
      <c r="E7" s="170"/>
      <c r="F7" s="150"/>
    </row>
    <row r="8" spans="1:10" s="74" customFormat="1">
      <c r="A8" s="101"/>
      <c r="B8" s="95"/>
      <c r="C8" s="101"/>
      <c r="D8" s="100"/>
      <c r="E8" s="170"/>
      <c r="F8" s="150"/>
    </row>
    <row r="9" spans="1:10" s="74" customFormat="1" ht="12.75" customHeight="1">
      <c r="A9" s="101"/>
      <c r="C9" s="101" t="s">
        <v>301</v>
      </c>
      <c r="D9" s="100"/>
      <c r="E9" s="381" t="s">
        <v>180</v>
      </c>
      <c r="F9" s="381"/>
      <c r="G9" s="381"/>
    </row>
    <row r="10" spans="1:10" s="74" customFormat="1" ht="10.5">
      <c r="A10" s="101"/>
      <c r="B10" s="101"/>
      <c r="C10" s="101"/>
      <c r="D10" s="100"/>
      <c r="E10" s="203"/>
      <c r="F10" s="203"/>
      <c r="G10" s="203"/>
    </row>
    <row r="11" spans="1:10" s="74" customFormat="1" ht="10.5">
      <c r="A11" s="101"/>
      <c r="B11" s="101"/>
      <c r="C11" s="101"/>
      <c r="D11" s="100"/>
      <c r="E11" s="75" t="s">
        <v>181</v>
      </c>
      <c r="G11" s="75" t="s">
        <v>3</v>
      </c>
    </row>
    <row r="12" spans="1:10" s="74" customFormat="1" ht="12.75" customHeight="1">
      <c r="A12" s="94"/>
      <c r="B12" s="93"/>
      <c r="C12" s="93"/>
      <c r="D12" s="155"/>
      <c r="E12" s="168" t="s">
        <v>182</v>
      </c>
      <c r="F12" s="139"/>
      <c r="J12" s="101"/>
    </row>
    <row r="13" spans="1:10" s="74" customFormat="1" ht="12.2" customHeight="1">
      <c r="A13" s="85"/>
      <c r="B13" s="30"/>
      <c r="C13" s="73" t="s">
        <v>287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10" s="74" customFormat="1" ht="12.2" customHeight="1">
      <c r="A14" s="85"/>
      <c r="B14" s="30"/>
      <c r="C14" s="28"/>
      <c r="D14" s="30"/>
      <c r="E14" s="140"/>
      <c r="F14" s="137"/>
      <c r="G14" s="140"/>
    </row>
    <row r="15" spans="1:10" ht="12.2" customHeight="1">
      <c r="C15" s="74"/>
      <c r="D15" s="75"/>
      <c r="E15" s="120"/>
      <c r="F15" s="79"/>
      <c r="G15" s="120"/>
    </row>
    <row r="16" spans="1:10" ht="12.2" customHeight="1">
      <c r="C16" s="76" t="s">
        <v>175</v>
      </c>
      <c r="D16" s="118"/>
      <c r="E16" s="106"/>
      <c r="F16" s="62"/>
      <c r="G16" s="106"/>
    </row>
    <row r="17" spans="1:7" ht="12.2" customHeight="1">
      <c r="C17" s="74"/>
      <c r="D17" s="75"/>
      <c r="E17" s="111"/>
      <c r="F17" s="25"/>
      <c r="G17" s="111"/>
    </row>
    <row r="18" spans="1:7" ht="12.2" customHeight="1">
      <c r="C18" s="76" t="s">
        <v>303</v>
      </c>
      <c r="D18" s="128"/>
      <c r="E18" s="111"/>
      <c r="F18" s="25"/>
      <c r="G18" s="111"/>
    </row>
    <row r="19" spans="1:7" ht="12.2" hidden="1" customHeight="1">
      <c r="A19" s="83"/>
      <c r="C19" s="74" t="s">
        <v>15</v>
      </c>
      <c r="D19" s="149"/>
      <c r="E19" s="111">
        <v>0</v>
      </c>
      <c r="F19" s="25">
        <f>+G19-E19</f>
        <v>0</v>
      </c>
      <c r="G19" s="111">
        <v>0</v>
      </c>
    </row>
    <row r="20" spans="1:7" ht="12.2" hidden="1" customHeight="1">
      <c r="A20" s="83"/>
      <c r="C20" s="74" t="s">
        <v>302</v>
      </c>
      <c r="D20" s="149"/>
      <c r="E20" s="111">
        <v>0</v>
      </c>
      <c r="F20" s="25">
        <v>0</v>
      </c>
      <c r="G20" s="111">
        <v>0</v>
      </c>
    </row>
    <row r="21" spans="1:7" ht="12.2" customHeight="1">
      <c r="A21" s="83"/>
      <c r="C21" s="74" t="s">
        <v>187</v>
      </c>
      <c r="D21" s="75"/>
      <c r="E21" s="111">
        <v>1</v>
      </c>
      <c r="F21" s="25">
        <f>+G21-E21</f>
        <v>0</v>
      </c>
      <c r="G21" s="111">
        <v>1</v>
      </c>
    </row>
    <row r="22" spans="1:7" ht="12.2" customHeight="1">
      <c r="A22" s="83"/>
      <c r="C22" s="74"/>
      <c r="D22" s="75"/>
      <c r="E22" s="105">
        <f>SUM(E19:E21)</f>
        <v>1</v>
      </c>
      <c r="F22" s="237">
        <f>SUM(F19:F21)</f>
        <v>0</v>
      </c>
      <c r="G22" s="105">
        <f>SUM(G19:G21)</f>
        <v>1</v>
      </c>
    </row>
    <row r="23" spans="1:7" ht="12.2" customHeight="1">
      <c r="A23" s="83"/>
      <c r="C23" s="74"/>
      <c r="D23" s="75"/>
      <c r="E23" s="111"/>
      <c r="F23" s="25"/>
      <c r="G23" s="111"/>
    </row>
    <row r="24" spans="1:7" ht="12.2" customHeight="1">
      <c r="A24" s="83"/>
      <c r="C24" s="76" t="s">
        <v>304</v>
      </c>
      <c r="D24" s="128"/>
      <c r="E24" s="111"/>
      <c r="F24" s="25"/>
      <c r="G24" s="111"/>
    </row>
    <row r="25" spans="1:7" ht="12.2" hidden="1" customHeight="1">
      <c r="A25" s="83"/>
      <c r="C25" s="74" t="s">
        <v>305</v>
      </c>
      <c r="D25" s="149"/>
      <c r="E25" s="111">
        <v>0</v>
      </c>
      <c r="F25" s="25">
        <f>+G25-E25</f>
        <v>0</v>
      </c>
      <c r="G25" s="111">
        <v>0</v>
      </c>
    </row>
    <row r="26" spans="1:7" ht="12.2" hidden="1" customHeight="1">
      <c r="A26" s="83"/>
      <c r="C26" s="74" t="s">
        <v>134</v>
      </c>
      <c r="D26" s="75"/>
      <c r="E26" s="111">
        <v>0</v>
      </c>
      <c r="F26" s="25">
        <f>+G26-E26</f>
        <v>0</v>
      </c>
      <c r="G26" s="111">
        <v>0</v>
      </c>
    </row>
    <row r="27" spans="1:7" ht="12.2" customHeight="1">
      <c r="A27" s="83"/>
      <c r="C27" s="74" t="s">
        <v>188</v>
      </c>
      <c r="D27" s="75"/>
      <c r="E27" s="111">
        <v>2</v>
      </c>
      <c r="F27" s="25">
        <f>+G27-E27</f>
        <v>0</v>
      </c>
      <c r="G27" s="111">
        <v>2</v>
      </c>
    </row>
    <row r="28" spans="1:7" ht="12.2" customHeight="1">
      <c r="A28" s="83"/>
      <c r="C28" s="74"/>
      <c r="D28" s="75"/>
      <c r="E28" s="105">
        <f>SUM(E25:E27)</f>
        <v>2</v>
      </c>
      <c r="F28" s="237">
        <f>SUM(F25:F27)</f>
        <v>0</v>
      </c>
      <c r="G28" s="105">
        <f>SUM(G25:G27)</f>
        <v>2</v>
      </c>
    </row>
    <row r="29" spans="1:7" ht="12.2" customHeight="1">
      <c r="A29" s="83"/>
      <c r="C29" s="76"/>
      <c r="D29" s="118"/>
      <c r="E29" s="111"/>
      <c r="F29" s="25"/>
      <c r="G29" s="111"/>
    </row>
    <row r="30" spans="1:7">
      <c r="A30" s="83"/>
      <c r="C30" s="76" t="s">
        <v>306</v>
      </c>
      <c r="D30" s="118"/>
      <c r="E30" s="111"/>
      <c r="F30" s="25"/>
      <c r="G30" s="111"/>
    </row>
    <row r="31" spans="1:7" ht="12.2" hidden="1" customHeight="1">
      <c r="A31" s="83"/>
      <c r="C31" s="74" t="s">
        <v>307</v>
      </c>
      <c r="D31" s="75"/>
      <c r="E31" s="111">
        <v>0</v>
      </c>
      <c r="F31" s="25">
        <f>+G31-E31</f>
        <v>0</v>
      </c>
      <c r="G31" s="111">
        <v>0</v>
      </c>
    </row>
    <row r="32" spans="1:7">
      <c r="A32" s="83"/>
      <c r="C32" s="74" t="s">
        <v>308</v>
      </c>
      <c r="D32" s="75"/>
      <c r="E32" s="111">
        <v>4729</v>
      </c>
      <c r="F32" s="25">
        <f>+G32-E32</f>
        <v>69</v>
      </c>
      <c r="G32" s="111">
        <v>4798</v>
      </c>
    </row>
    <row r="33" spans="1:7" ht="12" customHeight="1">
      <c r="A33" s="83"/>
      <c r="C33" s="74" t="s">
        <v>189</v>
      </c>
      <c r="D33" s="75"/>
      <c r="E33" s="111">
        <v>582</v>
      </c>
      <c r="F33" s="25">
        <f>+G33-E33</f>
        <v>0</v>
      </c>
      <c r="G33" s="111">
        <v>582</v>
      </c>
    </row>
    <row r="34" spans="1:7">
      <c r="A34" s="83"/>
      <c r="C34" s="74" t="s">
        <v>310</v>
      </c>
      <c r="D34" s="75"/>
      <c r="E34" s="111">
        <v>21</v>
      </c>
      <c r="F34" s="25">
        <f>+G34-E34</f>
        <v>0</v>
      </c>
      <c r="G34" s="111">
        <v>21</v>
      </c>
    </row>
    <row r="35" spans="1:7" ht="12.2" customHeight="1">
      <c r="A35" s="83"/>
      <c r="C35" s="76"/>
      <c r="D35" s="118"/>
      <c r="E35" s="105">
        <f>SUM(E31:E34)</f>
        <v>5332</v>
      </c>
      <c r="F35" s="237">
        <f>SUM(F31:F34)</f>
        <v>69</v>
      </c>
      <c r="G35" s="105">
        <f>SUM(G31:G34)</f>
        <v>5401</v>
      </c>
    </row>
    <row r="36" spans="1:7" ht="12.2" customHeight="1">
      <c r="A36" s="83"/>
      <c r="C36" s="74"/>
      <c r="D36" s="75"/>
      <c r="E36" s="111"/>
      <c r="F36" s="25"/>
      <c r="G36" s="111"/>
    </row>
    <row r="37" spans="1:7" ht="12.2" customHeight="1">
      <c r="A37" s="83"/>
      <c r="C37" s="76" t="s">
        <v>277</v>
      </c>
      <c r="D37" s="118"/>
      <c r="E37" s="110">
        <f>+E22+E28+E35</f>
        <v>5335</v>
      </c>
      <c r="F37" s="238">
        <f>+F22+F28+F35</f>
        <v>69</v>
      </c>
      <c r="G37" s="110">
        <f>+G22+G28+G35</f>
        <v>5404</v>
      </c>
    </row>
    <row r="38" spans="1:7" ht="12.2" customHeight="1">
      <c r="A38" s="83"/>
      <c r="C38" s="74"/>
      <c r="D38" s="75"/>
      <c r="E38" s="111"/>
      <c r="F38" s="25"/>
      <c r="G38" s="111"/>
    </row>
    <row r="39" spans="1:7" ht="12.2" customHeight="1">
      <c r="A39" s="83"/>
      <c r="C39" s="76" t="s">
        <v>311</v>
      </c>
      <c r="D39" s="118"/>
      <c r="E39" s="111"/>
      <c r="F39" s="25"/>
      <c r="G39" s="111"/>
    </row>
    <row r="40" spans="1:7" ht="12.2" customHeight="1">
      <c r="A40" s="83"/>
      <c r="C40" s="76"/>
      <c r="D40" s="118"/>
      <c r="E40" s="111"/>
      <c r="F40" s="25"/>
      <c r="G40" s="111"/>
    </row>
    <row r="41" spans="1:7" ht="12.2" hidden="1" customHeight="1">
      <c r="A41" s="83"/>
      <c r="C41" s="76" t="s">
        <v>312</v>
      </c>
      <c r="D41" s="118"/>
      <c r="E41" s="111">
        <v>0</v>
      </c>
      <c r="F41" s="25">
        <f>+G41-E41</f>
        <v>0</v>
      </c>
      <c r="G41" s="111">
        <v>0</v>
      </c>
    </row>
    <row r="42" spans="1:7" ht="12.2" hidden="1" customHeight="1">
      <c r="A42" s="83"/>
      <c r="C42" s="74" t="s">
        <v>313</v>
      </c>
      <c r="D42" s="75"/>
      <c r="E42" s="111">
        <v>0</v>
      </c>
      <c r="F42" s="25">
        <f>+G42-E42</f>
        <v>0</v>
      </c>
      <c r="G42" s="111">
        <v>0</v>
      </c>
    </row>
    <row r="43" spans="1:7" ht="12.2" hidden="1" customHeight="1">
      <c r="A43" s="83"/>
      <c r="C43" s="74" t="s">
        <v>316</v>
      </c>
      <c r="D43" s="75"/>
      <c r="E43" s="111">
        <v>0</v>
      </c>
      <c r="F43" s="25">
        <f>+G43-E43</f>
        <v>0</v>
      </c>
      <c r="G43" s="111">
        <v>0</v>
      </c>
    </row>
    <row r="44" spans="1:7" ht="12.2" hidden="1" customHeight="1">
      <c r="A44" s="83"/>
      <c r="C44" s="74" t="s">
        <v>190</v>
      </c>
      <c r="D44" s="75"/>
      <c r="E44" s="111">
        <v>0</v>
      </c>
      <c r="F44" s="25">
        <f>+G44-E44</f>
        <v>0</v>
      </c>
      <c r="G44" s="111">
        <v>0</v>
      </c>
    </row>
    <row r="45" spans="1:7" ht="12.2" hidden="1" customHeight="1">
      <c r="A45" s="83"/>
      <c r="C45" s="74"/>
      <c r="D45" s="75"/>
      <c r="E45" s="105">
        <f>SUM(E42:E44)</f>
        <v>0</v>
      </c>
      <c r="F45" s="237">
        <f>SUM(F42:F44)</f>
        <v>0</v>
      </c>
      <c r="G45" s="105">
        <f>SUM(G42:G44)</f>
        <v>0</v>
      </c>
    </row>
    <row r="46" spans="1:7" ht="12.2" hidden="1" customHeight="1">
      <c r="A46" s="83"/>
      <c r="C46" s="74"/>
      <c r="D46" s="75"/>
      <c r="E46" s="111"/>
      <c r="F46" s="25"/>
      <c r="G46" s="111"/>
    </row>
    <row r="47" spans="1:7" ht="12.2" customHeight="1">
      <c r="A47" s="83"/>
      <c r="C47" s="76" t="s">
        <v>309</v>
      </c>
      <c r="D47" s="118"/>
      <c r="E47" s="111"/>
      <c r="F47" s="25"/>
      <c r="G47" s="111"/>
    </row>
    <row r="48" spans="1:7" ht="12.2" hidden="1" customHeight="1">
      <c r="A48" s="83"/>
      <c r="C48" s="74" t="s">
        <v>317</v>
      </c>
      <c r="D48" s="75"/>
      <c r="E48" s="111">
        <v>0</v>
      </c>
      <c r="F48" s="25">
        <f>+G48-E48</f>
        <v>0</v>
      </c>
      <c r="G48" s="111">
        <v>0</v>
      </c>
    </row>
    <row r="49" spans="1:7">
      <c r="A49" s="83"/>
      <c r="C49" s="74" t="s">
        <v>189</v>
      </c>
      <c r="D49" s="75"/>
      <c r="E49" s="111">
        <v>14</v>
      </c>
      <c r="F49" s="25">
        <f>+G49-E49</f>
        <v>200</v>
      </c>
      <c r="G49" s="111">
        <v>214</v>
      </c>
    </row>
    <row r="50" spans="1:7" ht="12.2" customHeight="1">
      <c r="A50" s="83"/>
      <c r="C50" s="74" t="s">
        <v>318</v>
      </c>
      <c r="D50" s="75"/>
      <c r="E50" s="111">
        <v>76</v>
      </c>
      <c r="F50" s="25">
        <f>+G50-E50</f>
        <v>0</v>
      </c>
      <c r="G50" s="111">
        <v>76</v>
      </c>
    </row>
    <row r="51" spans="1:7" ht="12.2" customHeight="1">
      <c r="A51" s="83"/>
      <c r="C51" s="74" t="s">
        <v>319</v>
      </c>
      <c r="D51" s="75"/>
      <c r="E51" s="111">
        <v>6</v>
      </c>
      <c r="F51" s="25">
        <f>+G51-E51</f>
        <v>0</v>
      </c>
      <c r="G51" s="111">
        <v>6</v>
      </c>
    </row>
    <row r="52" spans="1:7" ht="12" customHeight="1">
      <c r="A52" s="83"/>
      <c r="C52" s="74" t="s">
        <v>320</v>
      </c>
      <c r="D52" s="75"/>
      <c r="E52" s="111">
        <v>1</v>
      </c>
      <c r="F52" s="25">
        <f>+G52-E52</f>
        <v>0</v>
      </c>
      <c r="G52" s="111">
        <v>1</v>
      </c>
    </row>
    <row r="53" spans="1:7" ht="12.2" customHeight="1">
      <c r="A53" s="83"/>
      <c r="C53" s="74"/>
      <c r="D53" s="75"/>
      <c r="E53" s="105">
        <f>SUM(E48:E52)</f>
        <v>97</v>
      </c>
      <c r="F53" s="59">
        <f>SUM(F48:F52)</f>
        <v>200</v>
      </c>
      <c r="G53" s="105">
        <f>SUM(G48:G52)</f>
        <v>297</v>
      </c>
    </row>
    <row r="54" spans="1:7" ht="12.2" customHeight="1">
      <c r="A54" s="83"/>
      <c r="C54" s="74"/>
      <c r="D54" s="75"/>
      <c r="E54" s="111"/>
      <c r="F54" s="25"/>
      <c r="G54" s="111"/>
    </row>
    <row r="55" spans="1:7" ht="12.2" customHeight="1">
      <c r="A55" s="83"/>
      <c r="C55" s="76" t="s">
        <v>321</v>
      </c>
      <c r="D55" s="118"/>
      <c r="E55" s="110">
        <v>22</v>
      </c>
      <c r="F55" s="25">
        <f>+G55-E55</f>
        <v>0</v>
      </c>
      <c r="G55" s="107">
        <v>22</v>
      </c>
    </row>
    <row r="56" spans="1:7" ht="12.2" customHeight="1">
      <c r="A56" s="82"/>
      <c r="C56" s="74"/>
      <c r="D56" s="75"/>
      <c r="E56" s="114"/>
      <c r="F56" s="233"/>
      <c r="G56" s="231"/>
    </row>
    <row r="57" spans="1:7" ht="12.2" customHeight="1">
      <c r="A57" s="83"/>
      <c r="C57" s="76" t="s">
        <v>322</v>
      </c>
      <c r="D57" s="118"/>
      <c r="E57" s="110">
        <f>E53+E55+E45</f>
        <v>119</v>
      </c>
      <c r="F57" s="42">
        <f>F53+F55+F45</f>
        <v>200</v>
      </c>
      <c r="G57" s="110">
        <f>G53+G55+G45</f>
        <v>319</v>
      </c>
    </row>
    <row r="58" spans="1:7" ht="12.2" customHeight="1">
      <c r="A58" s="82"/>
      <c r="C58" s="74"/>
      <c r="D58" s="75"/>
      <c r="E58" s="114"/>
      <c r="F58" s="61"/>
      <c r="G58" s="114"/>
    </row>
    <row r="59" spans="1:7" ht="12.2" customHeight="1">
      <c r="A59" s="83"/>
      <c r="C59" s="76" t="s">
        <v>323</v>
      </c>
      <c r="D59" s="118"/>
      <c r="E59" s="110">
        <f>ROUND(+E37+E57,0)</f>
        <v>5454</v>
      </c>
      <c r="F59" s="238">
        <f>+F37+F57</f>
        <v>269</v>
      </c>
      <c r="G59" s="110">
        <f>ROUND(+G37+G57,0)</f>
        <v>5723</v>
      </c>
    </row>
    <row r="60" spans="1:7" ht="12.2" customHeight="1">
      <c r="C60" s="91" t="s">
        <v>16</v>
      </c>
      <c r="D60" s="162"/>
      <c r="E60" s="163"/>
      <c r="F60" s="122"/>
    </row>
    <row r="61" spans="1:7" ht="12.2" customHeight="1">
      <c r="C61" s="91"/>
      <c r="D61" s="162"/>
      <c r="E61" s="163"/>
      <c r="F61" s="122"/>
    </row>
    <row r="62" spans="1:7" ht="12.2" customHeight="1">
      <c r="C62" s="91"/>
      <c r="D62" s="162"/>
      <c r="E62" s="163"/>
      <c r="F62" s="122"/>
    </row>
    <row r="63" spans="1:7" ht="12.2" customHeight="1">
      <c r="C63" s="91"/>
      <c r="D63" s="162"/>
      <c r="E63" s="163"/>
      <c r="F63" s="122"/>
    </row>
    <row r="64" spans="1:7" ht="12.2" customHeight="1">
      <c r="C64" s="91"/>
      <c r="D64" s="162"/>
      <c r="E64" s="163"/>
      <c r="F64" s="122"/>
    </row>
    <row r="65" spans="1:6">
      <c r="C65" s="91"/>
      <c r="D65" s="162"/>
      <c r="E65" s="164"/>
      <c r="F65" s="121"/>
    </row>
    <row r="66" spans="1:6" s="19" customFormat="1">
      <c r="A66" s="87"/>
      <c r="B66" s="49"/>
      <c r="C66" s="88"/>
      <c r="D66" s="156"/>
      <c r="E66" s="87"/>
      <c r="F66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0"/>
  </sheetPr>
  <dimension ref="A1:G61"/>
  <sheetViews>
    <sheetView showGridLines="0" view="pageBreakPreview" topLeftCell="A2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132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aktiv moder'!A7</f>
        <v>40</v>
      </c>
      <c r="B7" s="2" t="s">
        <v>179</v>
      </c>
      <c r="C7" s="159"/>
      <c r="D7" s="157"/>
      <c r="E7" s="171"/>
      <c r="F7" s="160"/>
    </row>
    <row r="8" spans="1:7" s="3" customFormat="1">
      <c r="A8" s="157"/>
      <c r="B8" s="158"/>
      <c r="C8" s="159"/>
      <c r="D8" s="157"/>
      <c r="E8" s="171"/>
      <c r="F8" s="160"/>
    </row>
    <row r="9" spans="1:7" s="3" customFormat="1" ht="10.5">
      <c r="A9" s="157"/>
      <c r="B9" s="161"/>
      <c r="C9" s="161" t="s">
        <v>329</v>
      </c>
      <c r="D9" s="157"/>
      <c r="E9" s="381" t="s">
        <v>180</v>
      </c>
      <c r="F9" s="381"/>
      <c r="G9" s="381"/>
    </row>
    <row r="10" spans="1:7" s="3" customFormat="1" ht="10.5">
      <c r="A10" s="157"/>
      <c r="B10" s="161"/>
      <c r="C10" s="159"/>
      <c r="D10" s="157"/>
      <c r="E10" s="203"/>
      <c r="F10" s="203"/>
      <c r="G10" s="203"/>
    </row>
    <row r="11" spans="1:7" s="3" customFormat="1" ht="10.5">
      <c r="A11" s="157"/>
      <c r="B11" s="161"/>
      <c r="C11" s="159"/>
      <c r="D11" s="157"/>
      <c r="E11" s="75" t="s">
        <v>181</v>
      </c>
      <c r="F11" s="74"/>
      <c r="G11" s="75" t="s">
        <v>3</v>
      </c>
    </row>
    <row r="12" spans="1:7" s="3" customFormat="1" ht="12.2" customHeight="1">
      <c r="A12" s="51"/>
      <c r="B12" s="104"/>
      <c r="C12" s="51"/>
      <c r="D12" s="51"/>
      <c r="E12" s="168" t="s">
        <v>182</v>
      </c>
      <c r="F12" s="139"/>
      <c r="G12" s="74"/>
    </row>
    <row r="13" spans="1:7" s="3" customFormat="1" ht="12.2" customHeight="1">
      <c r="A13" s="85"/>
      <c r="B13" s="30"/>
      <c r="C13" s="151" t="s">
        <v>287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7" s="3" customFormat="1" ht="12.2" customHeight="1">
      <c r="A14" s="85"/>
      <c r="B14" s="30"/>
      <c r="E14" s="138"/>
      <c r="F14" s="141"/>
      <c r="G14" s="138"/>
    </row>
    <row r="15" spans="1:7" ht="12.2" customHeight="1">
      <c r="C15" s="3"/>
      <c r="D15" s="3"/>
      <c r="E15" s="125"/>
      <c r="F15" s="32"/>
      <c r="G15" s="125"/>
    </row>
    <row r="16" spans="1:7" ht="12.2" customHeight="1">
      <c r="A16" s="24"/>
      <c r="C16" s="76" t="s">
        <v>325</v>
      </c>
      <c r="D16" s="3"/>
      <c r="E16" s="111"/>
      <c r="F16" s="25"/>
      <c r="G16" s="111"/>
    </row>
    <row r="17" spans="1:7" ht="12.75" customHeight="1">
      <c r="A17" s="24"/>
      <c r="B17" s="75"/>
      <c r="C17" s="74" t="s">
        <v>338</v>
      </c>
      <c r="D17" s="3"/>
      <c r="E17" s="111">
        <v>1008</v>
      </c>
      <c r="F17" s="25">
        <f>+G17-E17</f>
        <v>0</v>
      </c>
      <c r="G17" s="111">
        <v>1008</v>
      </c>
    </row>
    <row r="18" spans="1:7" ht="12.75" customHeight="1">
      <c r="A18" s="24"/>
      <c r="B18" s="75"/>
      <c r="C18" s="74" t="s">
        <v>327</v>
      </c>
      <c r="D18" s="3"/>
      <c r="E18" s="111">
        <v>-464</v>
      </c>
      <c r="F18" s="25">
        <f>+G18-E18</f>
        <v>262</v>
      </c>
      <c r="G18" s="111">
        <v>-202</v>
      </c>
    </row>
    <row r="19" spans="1:7" ht="12.75" customHeight="1">
      <c r="A19" s="24"/>
      <c r="B19" s="75"/>
      <c r="C19" s="76" t="s">
        <v>191</v>
      </c>
      <c r="D19" s="6"/>
      <c r="E19" s="105">
        <f>SUM(E17:E18)</f>
        <v>544</v>
      </c>
      <c r="F19" s="237">
        <f>SUM(F17:F18)</f>
        <v>262</v>
      </c>
      <c r="G19" s="105">
        <f>SUM(G17:G18)</f>
        <v>806</v>
      </c>
    </row>
    <row r="20" spans="1:7">
      <c r="A20" s="24"/>
      <c r="B20" s="75"/>
      <c r="C20" s="76"/>
      <c r="D20" s="6"/>
      <c r="E20" s="111"/>
      <c r="F20" s="25"/>
      <c r="G20" s="111"/>
    </row>
    <row r="21" spans="1:7">
      <c r="A21" s="24"/>
      <c r="B21" s="75"/>
      <c r="C21" s="76" t="s">
        <v>329</v>
      </c>
      <c r="D21" s="6"/>
      <c r="E21" s="111"/>
      <c r="F21" s="25"/>
      <c r="G21" s="111"/>
    </row>
    <row r="22" spans="1:7" ht="12.2" customHeight="1">
      <c r="A22" s="24"/>
      <c r="B22" s="75"/>
      <c r="C22" s="97"/>
      <c r="D22" s="6"/>
      <c r="E22" s="111"/>
      <c r="F22" s="25"/>
      <c r="G22" s="111"/>
    </row>
    <row r="23" spans="1:7" ht="12.2" customHeight="1">
      <c r="A23" s="25"/>
      <c r="B23" s="75"/>
      <c r="C23" s="76" t="s">
        <v>176</v>
      </c>
      <c r="D23" s="2"/>
      <c r="E23" s="111"/>
      <c r="F23" s="25"/>
      <c r="G23" s="111"/>
    </row>
    <row r="24" spans="1:7" ht="12.2" hidden="1" customHeight="1">
      <c r="A24" s="24"/>
      <c r="B24" s="75"/>
      <c r="C24" s="74" t="s">
        <v>192</v>
      </c>
      <c r="D24" s="3"/>
      <c r="E24" s="111">
        <v>0</v>
      </c>
      <c r="F24" s="25">
        <f t="shared" ref="F24:F30" si="0">+G24-E24</f>
        <v>0</v>
      </c>
      <c r="G24" s="111">
        <v>0</v>
      </c>
    </row>
    <row r="25" spans="1:7" ht="12.2" hidden="1" customHeight="1">
      <c r="A25" s="24"/>
      <c r="B25" s="75"/>
      <c r="C25" s="74" t="s">
        <v>330</v>
      </c>
      <c r="D25" s="3"/>
      <c r="E25" s="111">
        <v>0</v>
      </c>
      <c r="F25" s="25">
        <f t="shared" si="0"/>
        <v>0</v>
      </c>
      <c r="G25" s="111">
        <v>0</v>
      </c>
    </row>
    <row r="26" spans="1:7" ht="12.2" hidden="1" customHeight="1">
      <c r="A26" s="24"/>
      <c r="B26" s="75"/>
      <c r="C26" s="74" t="s">
        <v>331</v>
      </c>
      <c r="D26" s="3"/>
      <c r="E26" s="111">
        <v>0</v>
      </c>
      <c r="F26" s="25">
        <f t="shared" si="0"/>
        <v>0</v>
      </c>
      <c r="G26" s="111">
        <v>0</v>
      </c>
    </row>
    <row r="27" spans="1:7" ht="12.2" hidden="1" customHeight="1">
      <c r="A27" s="24"/>
      <c r="B27" s="75"/>
      <c r="C27" s="74" t="s">
        <v>193</v>
      </c>
      <c r="D27" s="3"/>
      <c r="E27" s="111">
        <v>0</v>
      </c>
      <c r="F27" s="25">
        <f t="shared" si="0"/>
        <v>0</v>
      </c>
      <c r="G27" s="111">
        <v>0</v>
      </c>
    </row>
    <row r="28" spans="1:7" ht="12" customHeight="1">
      <c r="A28" s="24"/>
      <c r="B28" s="75"/>
      <c r="C28" s="74" t="s">
        <v>332</v>
      </c>
      <c r="D28" s="3"/>
      <c r="E28" s="111">
        <v>3497</v>
      </c>
      <c r="F28" s="25">
        <f t="shared" si="0"/>
        <v>0</v>
      </c>
      <c r="G28" s="111">
        <v>3497</v>
      </c>
    </row>
    <row r="29" spans="1:7" ht="12" customHeight="1">
      <c r="A29" s="24"/>
      <c r="B29" s="75"/>
      <c r="C29" s="74" t="s">
        <v>194</v>
      </c>
      <c r="D29" s="3"/>
      <c r="E29" s="111">
        <v>141</v>
      </c>
      <c r="F29" s="25">
        <f t="shared" si="0"/>
        <v>0</v>
      </c>
      <c r="G29" s="111">
        <v>141</v>
      </c>
    </row>
    <row r="30" spans="1:7">
      <c r="A30" s="24"/>
      <c r="B30" s="75"/>
      <c r="C30" s="74" t="s">
        <v>195</v>
      </c>
      <c r="D30" s="3"/>
      <c r="E30" s="111">
        <v>1024</v>
      </c>
      <c r="F30" s="25">
        <f t="shared" si="0"/>
        <v>0</v>
      </c>
      <c r="G30" s="111">
        <v>1024</v>
      </c>
    </row>
    <row r="31" spans="1:7" ht="12.2" customHeight="1">
      <c r="A31" s="24"/>
      <c r="B31" s="75"/>
      <c r="D31" s="3"/>
      <c r="E31" s="105">
        <f>SUM(E24:E30)</f>
        <v>4662</v>
      </c>
      <c r="F31" s="237">
        <f>SUM(F24:F30)</f>
        <v>0</v>
      </c>
      <c r="G31" s="105">
        <f>SUM(G24:G30)</f>
        <v>4662</v>
      </c>
    </row>
    <row r="32" spans="1:7" ht="12.2" customHeight="1">
      <c r="A32" s="25"/>
      <c r="B32" s="75"/>
      <c r="C32" s="74"/>
      <c r="D32" s="3"/>
      <c r="E32" s="111"/>
      <c r="F32" s="25"/>
      <c r="G32" s="111"/>
    </row>
    <row r="33" spans="1:7" ht="12" customHeight="1">
      <c r="A33" s="25"/>
      <c r="B33" s="75"/>
      <c r="C33" s="76" t="s">
        <v>177</v>
      </c>
      <c r="D33" s="2"/>
      <c r="E33" s="111"/>
      <c r="F33" s="25"/>
      <c r="G33" s="111"/>
    </row>
    <row r="34" spans="1:7" hidden="1">
      <c r="A34" s="25"/>
      <c r="B34" s="75"/>
      <c r="C34" s="74" t="s">
        <v>331</v>
      </c>
      <c r="D34" s="2"/>
      <c r="E34" s="111">
        <v>0</v>
      </c>
      <c r="F34" s="25">
        <f t="shared" ref="F34:F41" si="1">+G34-E34</f>
        <v>0</v>
      </c>
      <c r="G34" s="111">
        <v>0</v>
      </c>
    </row>
    <row r="35" spans="1:7" ht="12.2" hidden="1" customHeight="1">
      <c r="A35" s="24"/>
      <c r="B35" s="75"/>
      <c r="C35" s="74" t="s">
        <v>196</v>
      </c>
      <c r="D35" s="3"/>
      <c r="E35" s="111">
        <v>0</v>
      </c>
      <c r="F35" s="25">
        <f t="shared" si="1"/>
        <v>0</v>
      </c>
      <c r="G35" s="111">
        <v>0</v>
      </c>
    </row>
    <row r="36" spans="1:7" ht="12.2" customHeight="1">
      <c r="A36" s="24"/>
      <c r="B36" s="75"/>
      <c r="C36" s="74" t="s">
        <v>332</v>
      </c>
      <c r="D36" s="3"/>
      <c r="E36" s="111">
        <v>13</v>
      </c>
      <c r="F36" s="25">
        <f t="shared" si="1"/>
        <v>0</v>
      </c>
      <c r="G36" s="111">
        <v>13</v>
      </c>
    </row>
    <row r="37" spans="1:7" ht="12.2" customHeight="1">
      <c r="A37" s="24"/>
      <c r="B37" s="75"/>
      <c r="C37" s="74" t="s">
        <v>340</v>
      </c>
      <c r="D37" s="3"/>
      <c r="E37" s="111">
        <v>15</v>
      </c>
      <c r="F37" s="25">
        <f t="shared" si="1"/>
        <v>0</v>
      </c>
      <c r="G37" s="111">
        <v>15</v>
      </c>
    </row>
    <row r="38" spans="1:7">
      <c r="A38" s="24"/>
      <c r="B38" s="75"/>
      <c r="C38" s="74" t="s">
        <v>197</v>
      </c>
      <c r="D38" s="3"/>
      <c r="E38" s="111">
        <v>210</v>
      </c>
      <c r="F38" s="25">
        <f t="shared" si="1"/>
        <v>0</v>
      </c>
      <c r="G38" s="111">
        <v>210</v>
      </c>
    </row>
    <row r="39" spans="1:7" ht="12.2" hidden="1" customHeight="1">
      <c r="A39" s="24"/>
      <c r="B39" s="75"/>
      <c r="C39" s="74" t="s">
        <v>326</v>
      </c>
      <c r="D39" s="3"/>
      <c r="E39" s="111">
        <v>0</v>
      </c>
      <c r="F39" s="25">
        <f t="shared" si="1"/>
        <v>0</v>
      </c>
      <c r="G39" s="111">
        <v>0</v>
      </c>
    </row>
    <row r="40" spans="1:7" ht="12.2" customHeight="1">
      <c r="A40" s="47"/>
      <c r="B40" s="75"/>
      <c r="C40" s="74" t="s">
        <v>198</v>
      </c>
      <c r="D40" s="3"/>
      <c r="E40" s="111">
        <v>10</v>
      </c>
      <c r="F40" s="25">
        <f t="shared" si="1"/>
        <v>7</v>
      </c>
      <c r="G40" s="111">
        <v>17</v>
      </c>
    </row>
    <row r="41" spans="1:7" ht="12.2" hidden="1" customHeight="1">
      <c r="A41" s="24"/>
      <c r="B41" s="75"/>
      <c r="C41" s="74" t="s">
        <v>320</v>
      </c>
      <c r="D41" s="3"/>
      <c r="E41" s="112">
        <v>0</v>
      </c>
      <c r="F41" s="25">
        <f t="shared" si="1"/>
        <v>0</v>
      </c>
      <c r="G41" s="112">
        <v>0</v>
      </c>
    </row>
    <row r="42" spans="1:7" ht="12.2" customHeight="1">
      <c r="A42" s="24"/>
      <c r="B42" s="75"/>
      <c r="C42" s="74"/>
      <c r="D42" s="3"/>
      <c r="E42" s="105">
        <f>SUM(E34:E41)</f>
        <v>248</v>
      </c>
      <c r="F42" s="181">
        <f>SUM(F34:F41)</f>
        <v>7</v>
      </c>
      <c r="G42" s="105">
        <f>SUM(G34:G41)</f>
        <v>255</v>
      </c>
    </row>
    <row r="43" spans="1:7" ht="12.2" customHeight="1">
      <c r="A43" s="25"/>
      <c r="B43" s="75"/>
      <c r="C43" s="74"/>
      <c r="D43" s="3"/>
      <c r="E43" s="111"/>
      <c r="F43" s="25"/>
      <c r="G43" s="111"/>
    </row>
    <row r="44" spans="1:7" ht="12.2" customHeight="1">
      <c r="A44" s="24"/>
      <c r="B44" s="75"/>
      <c r="C44" s="76" t="s">
        <v>174</v>
      </c>
      <c r="D44" s="2"/>
      <c r="E44" s="110">
        <f>+E42+E31</f>
        <v>4910</v>
      </c>
      <c r="F44" s="238">
        <f>+F31+F42</f>
        <v>7</v>
      </c>
      <c r="G44" s="110">
        <f>+G42+G31</f>
        <v>4917</v>
      </c>
    </row>
    <row r="45" spans="1:7" ht="12.2" customHeight="1">
      <c r="A45" s="25"/>
      <c r="B45" s="75"/>
      <c r="C45" s="74"/>
      <c r="D45" s="3"/>
      <c r="E45" s="111"/>
      <c r="F45" s="25"/>
      <c r="G45" s="111"/>
    </row>
    <row r="46" spans="1:7" ht="12.2" customHeight="1">
      <c r="A46" s="24"/>
      <c r="B46" s="75"/>
      <c r="C46" s="76" t="s">
        <v>334</v>
      </c>
      <c r="D46" s="2"/>
      <c r="E46" s="110">
        <f>+E44+E19</f>
        <v>5454</v>
      </c>
      <c r="F46" s="187">
        <f>+F19+F31+F44</f>
        <v>269</v>
      </c>
      <c r="G46" s="110">
        <f>+G44+G19</f>
        <v>5723</v>
      </c>
    </row>
    <row r="47" spans="1:7" ht="12.2" customHeight="1">
      <c r="B47" s="75"/>
      <c r="E47" s="172"/>
      <c r="F47" s="65"/>
      <c r="G47" s="172"/>
    </row>
    <row r="48" spans="1:7" ht="12.2" customHeight="1">
      <c r="B48" s="75"/>
      <c r="C48" s="131"/>
      <c r="D48" s="131"/>
      <c r="E48" s="172"/>
      <c r="F48" s="65"/>
      <c r="G48" s="172"/>
    </row>
    <row r="49" spans="1:7" ht="12.2" customHeight="1">
      <c r="B49" s="75"/>
      <c r="C49" s="131"/>
      <c r="D49" s="131"/>
      <c r="E49" s="172"/>
      <c r="F49" s="65"/>
      <c r="G49" s="172"/>
    </row>
    <row r="50" spans="1:7" ht="12.2" customHeight="1">
      <c r="B50" s="75"/>
      <c r="C50" s="206"/>
      <c r="D50" s="131"/>
      <c r="E50" s="173"/>
      <c r="G50" s="173"/>
    </row>
    <row r="51" spans="1:7">
      <c r="B51" s="75"/>
      <c r="C51" s="131"/>
      <c r="D51" s="131"/>
      <c r="E51" s="173"/>
      <c r="G51" s="173"/>
    </row>
    <row r="52" spans="1:7">
      <c r="B52" s="75"/>
      <c r="C52" s="143"/>
      <c r="D52" s="131"/>
      <c r="E52" s="173"/>
      <c r="G52" s="173"/>
    </row>
    <row r="53" spans="1:7">
      <c r="B53" s="75"/>
      <c r="C53" s="143"/>
      <c r="D53" s="143"/>
      <c r="E53" s="172"/>
      <c r="G53" s="172"/>
    </row>
    <row r="54" spans="1:7">
      <c r="B54" s="75"/>
      <c r="C54" s="143"/>
      <c r="D54" s="143"/>
      <c r="E54" s="133"/>
      <c r="G54" s="133"/>
    </row>
    <row r="55" spans="1:7">
      <c r="B55" s="75"/>
      <c r="C55" s="143"/>
      <c r="D55" s="143"/>
      <c r="E55" s="133"/>
      <c r="G55" s="133"/>
    </row>
    <row r="56" spans="1:7">
      <c r="B56" s="75"/>
      <c r="C56" s="143"/>
      <c r="D56" s="143"/>
      <c r="E56" s="133"/>
      <c r="G56" s="133"/>
    </row>
    <row r="57" spans="1:7">
      <c r="B57" s="75"/>
      <c r="C57" s="143"/>
      <c r="D57" s="131"/>
      <c r="E57" s="133"/>
      <c r="G57" s="133"/>
    </row>
    <row r="58" spans="1:7" ht="12.2" customHeight="1">
      <c r="B58" s="75"/>
      <c r="C58" s="143"/>
      <c r="D58" s="131"/>
      <c r="E58" s="133"/>
      <c r="G58" s="133"/>
    </row>
    <row r="59" spans="1:7" ht="12.2" customHeight="1">
      <c r="E59" s="126"/>
      <c r="G59" s="133"/>
    </row>
    <row r="60" spans="1:7" s="131" customFormat="1" ht="12.2" customHeight="1">
      <c r="B60" s="132"/>
      <c r="E60" s="133"/>
      <c r="F60" s="133"/>
    </row>
    <row r="61" spans="1:7">
      <c r="A61" s="87"/>
      <c r="B61" s="49"/>
      <c r="C61" s="88"/>
      <c r="D61" s="88"/>
      <c r="E61" s="87"/>
      <c r="F61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indexed="10"/>
  </sheetPr>
  <dimension ref="A1:G33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132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pas moder'!A7</f>
        <v>40</v>
      </c>
      <c r="B7" s="2" t="s">
        <v>179</v>
      </c>
      <c r="C7" s="159"/>
      <c r="D7" s="157"/>
      <c r="E7" s="171"/>
      <c r="F7" s="160"/>
    </row>
    <row r="8" spans="1:7" s="3" customFormat="1" ht="10.5">
      <c r="A8" s="157"/>
      <c r="B8" s="161"/>
      <c r="C8" s="159"/>
      <c r="D8" s="157"/>
      <c r="E8" s="381" t="s">
        <v>180</v>
      </c>
      <c r="F8" s="381"/>
      <c r="G8" s="381"/>
    </row>
    <row r="9" spans="1:7" s="3" customFormat="1" ht="10.5">
      <c r="A9" s="157"/>
      <c r="B9" s="161"/>
      <c r="C9" s="159"/>
      <c r="D9" s="157"/>
      <c r="E9" s="203"/>
      <c r="F9" s="203"/>
      <c r="G9" s="203"/>
    </row>
    <row r="10" spans="1:7" s="3" customFormat="1" ht="10.5">
      <c r="A10" s="157"/>
      <c r="B10" s="161"/>
      <c r="C10" s="159"/>
      <c r="D10" s="157"/>
      <c r="E10" s="75" t="s">
        <v>62</v>
      </c>
      <c r="F10" s="74"/>
      <c r="G10" s="75" t="s">
        <v>62</v>
      </c>
    </row>
    <row r="11" spans="1:7" s="3" customFormat="1" ht="12.2" customHeight="1">
      <c r="A11" s="51"/>
      <c r="B11" s="104"/>
      <c r="C11" s="51"/>
      <c r="D11" s="51"/>
      <c r="E11" s="252" t="s">
        <v>199</v>
      </c>
      <c r="F11" s="207"/>
      <c r="G11" s="253" t="s">
        <v>200</v>
      </c>
    </row>
    <row r="12" spans="1:7" s="3" customFormat="1" ht="12.2" customHeight="1">
      <c r="A12" s="85"/>
      <c r="B12" s="30"/>
      <c r="C12" s="151" t="s">
        <v>287</v>
      </c>
      <c r="D12" s="103" t="s">
        <v>41</v>
      </c>
      <c r="E12" s="205">
        <v>2005</v>
      </c>
      <c r="F12" s="208"/>
      <c r="G12" s="205">
        <v>2006</v>
      </c>
    </row>
    <row r="13" spans="1:7" s="3" customFormat="1" ht="12.2" customHeight="1">
      <c r="A13" s="85"/>
      <c r="B13" s="30"/>
      <c r="E13" s="138"/>
      <c r="F13" s="209"/>
      <c r="G13" s="138"/>
    </row>
    <row r="14" spans="1:7" ht="12.2" customHeight="1">
      <c r="C14" s="3"/>
      <c r="D14" s="3"/>
      <c r="E14" s="125"/>
      <c r="F14" s="210"/>
      <c r="G14" s="125"/>
    </row>
    <row r="15" spans="1:7" ht="12.2" customHeight="1">
      <c r="A15" s="24"/>
      <c r="C15" s="76" t="s">
        <v>201</v>
      </c>
      <c r="D15" s="3"/>
      <c r="E15" s="111">
        <v>951</v>
      </c>
      <c r="F15" s="46"/>
      <c r="G15" s="111">
        <f>+'40 IFRS 1 - Bal pas moder'!E19</f>
        <v>544</v>
      </c>
    </row>
    <row r="16" spans="1:7" ht="12.75" customHeight="1">
      <c r="A16" s="24"/>
      <c r="B16" s="75"/>
      <c r="C16" s="74" t="s">
        <v>202</v>
      </c>
      <c r="D16" s="3"/>
      <c r="E16" s="111"/>
      <c r="F16" s="46"/>
      <c r="G16" s="111"/>
    </row>
    <row r="17" spans="1:7">
      <c r="A17" s="24"/>
      <c r="B17" s="75"/>
      <c r="C17" s="95" t="s">
        <v>203</v>
      </c>
      <c r="D17" s="44"/>
      <c r="E17" s="111">
        <f>26+8-2-7</f>
        <v>25</v>
      </c>
      <c r="F17" s="46"/>
      <c r="G17" s="111">
        <f>200+214-7-145</f>
        <v>262</v>
      </c>
    </row>
    <row r="18" spans="1:7" ht="12.75" customHeight="1">
      <c r="A18" s="24"/>
      <c r="B18" s="75"/>
      <c r="C18" s="76" t="s">
        <v>204</v>
      </c>
      <c r="D18" s="6"/>
      <c r="E18" s="105">
        <f>SUM(E15:E17)</f>
        <v>976</v>
      </c>
      <c r="F18" s="130"/>
      <c r="G18" s="105">
        <f>SUM(G15:G17)</f>
        <v>806</v>
      </c>
    </row>
    <row r="19" spans="1:7">
      <c r="B19" s="75"/>
      <c r="C19" s="143"/>
      <c r="D19" s="143"/>
      <c r="E19" s="172"/>
      <c r="G19" s="172"/>
    </row>
    <row r="20" spans="1:7">
      <c r="B20" s="75"/>
      <c r="C20" s="143"/>
      <c r="D20" s="143"/>
      <c r="E20" s="133"/>
      <c r="G20" s="133"/>
    </row>
    <row r="21" spans="1:7">
      <c r="B21" s="75"/>
      <c r="C21" s="143"/>
      <c r="D21" s="143"/>
      <c r="E21" s="133"/>
      <c r="G21" s="133"/>
    </row>
    <row r="22" spans="1:7">
      <c r="B22" s="75"/>
      <c r="C22" s="143"/>
      <c r="D22" s="143"/>
      <c r="E22" s="133"/>
      <c r="G22" s="133"/>
    </row>
    <row r="23" spans="1:7">
      <c r="B23" s="75"/>
      <c r="C23" s="143"/>
      <c r="D23" s="131"/>
      <c r="E23" s="133"/>
      <c r="G23" s="133"/>
    </row>
    <row r="24" spans="1:7" ht="12.2" customHeight="1">
      <c r="B24" s="75"/>
      <c r="C24" s="143"/>
      <c r="D24" s="131"/>
      <c r="E24" s="133"/>
      <c r="G24" s="133"/>
    </row>
    <row r="25" spans="1:7" ht="12.2" customHeight="1">
      <c r="E25" s="126"/>
      <c r="G25" s="133"/>
    </row>
    <row r="26" spans="1:7" s="131" customFormat="1" ht="12.2" customHeight="1">
      <c r="B26" s="132"/>
      <c r="E26" s="133"/>
      <c r="F26" s="133"/>
    </row>
    <row r="27" spans="1:7">
      <c r="A27" s="87"/>
      <c r="B27" s="49"/>
      <c r="C27" s="88"/>
      <c r="D27" s="88"/>
      <c r="E27" s="87"/>
      <c r="F27" s="87"/>
    </row>
    <row r="33" ht="12" customHeight="1"/>
  </sheetData>
  <mergeCells count="1">
    <mergeCell ref="E8:G8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</sheetPr>
  <dimension ref="A1:B13"/>
  <sheetViews>
    <sheetView zoomScaleNormal="100" workbookViewId="0">
      <selection activeCell="I23" sqref="I23"/>
    </sheetView>
  </sheetViews>
  <sheetFormatPr defaultRowHeight="12"/>
  <sheetData>
    <row r="1" spans="1:2">
      <c r="A1" t="s">
        <v>62</v>
      </c>
    </row>
    <row r="8" spans="1:2" ht="117">
      <c r="B8" s="235" t="s">
        <v>85</v>
      </c>
    </row>
    <row r="9" spans="1:2" ht="19.5">
      <c r="B9" s="235"/>
    </row>
    <row r="10" spans="1:2" ht="19.5">
      <c r="B10" s="235"/>
    </row>
    <row r="11" spans="1:2" ht="97.5">
      <c r="B11" s="235" t="s">
        <v>94</v>
      </c>
    </row>
    <row r="12" spans="1:2" ht="19.5">
      <c r="B12" s="236"/>
    </row>
    <row r="13" spans="1:2" ht="19.5">
      <c r="B13" s="235"/>
    </row>
  </sheetData>
  <phoneticPr fontId="2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B5:C7"/>
  <sheetViews>
    <sheetView workbookViewId="0">
      <selection activeCell="D32" sqref="D32"/>
    </sheetView>
  </sheetViews>
  <sheetFormatPr defaultRowHeight="12"/>
  <cols>
    <col min="2" max="2" width="25.85546875" customWidth="1"/>
  </cols>
  <sheetData>
    <row r="5" spans="2:3">
      <c r="B5" t="s">
        <v>337</v>
      </c>
      <c r="C5" s="299">
        <v>7.4580000000000002</v>
      </c>
    </row>
    <row r="7" spans="2:3">
      <c r="B7" t="s">
        <v>133</v>
      </c>
      <c r="C7" s="300">
        <v>7.4562999999999997</v>
      </c>
    </row>
  </sheetData>
  <phoneticPr fontId="2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H104"/>
  <sheetViews>
    <sheetView showGridLines="0" view="pageBreakPreview" zoomScaleNormal="100" workbookViewId="0">
      <selection activeCell="E47" sqref="E47"/>
    </sheetView>
  </sheetViews>
  <sheetFormatPr defaultColWidth="9.140625" defaultRowHeight="12.75"/>
  <cols>
    <col min="1" max="1" width="2.7109375" style="89" customWidth="1"/>
    <col min="2" max="2" width="5.5703125" style="19" customWidth="1"/>
    <col min="3" max="3" width="49.5703125" style="90" customWidth="1"/>
    <col min="4" max="4" width="1.5703125" style="19" customWidth="1"/>
    <col min="5" max="7" width="12.140625" style="19" customWidth="1"/>
    <col min="8" max="8" width="12.140625" style="3" customWidth="1"/>
    <col min="9" max="16384" width="9.140625" style="19"/>
  </cols>
  <sheetData>
    <row r="1" spans="1:8" ht="15" customHeight="1">
      <c r="A1" s="89" t="e">
        <f>+#REF!</f>
        <v>#REF!</v>
      </c>
      <c r="B1" s="90"/>
      <c r="C1" s="92"/>
      <c r="D1" s="74"/>
      <c r="E1" s="76"/>
      <c r="F1" s="74"/>
      <c r="G1" s="2"/>
    </row>
    <row r="2" spans="1:8" s="3" customFormat="1" ht="12.2" customHeight="1">
      <c r="A2" s="2"/>
      <c r="B2" s="90"/>
      <c r="C2" s="74"/>
      <c r="D2" s="74"/>
      <c r="E2" s="76"/>
      <c r="F2" s="74"/>
    </row>
    <row r="3" spans="1:8" s="3" customFormat="1" ht="12.2" customHeight="1">
      <c r="A3" s="2"/>
      <c r="B3" s="90"/>
      <c r="C3" s="216"/>
      <c r="D3" s="74"/>
      <c r="E3" s="76"/>
      <c r="F3" s="74"/>
    </row>
    <row r="4" spans="1:8" s="3" customFormat="1" ht="12.2" customHeight="1">
      <c r="A4" s="2"/>
      <c r="B4" s="90"/>
      <c r="C4" s="216"/>
      <c r="D4" s="74"/>
      <c r="E4" s="76"/>
      <c r="F4" s="74"/>
    </row>
    <row r="5" spans="1:8" ht="12.2" customHeight="1">
      <c r="A5" s="174" t="s">
        <v>41</v>
      </c>
      <c r="B5" s="99"/>
      <c r="C5" s="99"/>
      <c r="D5" s="129" t="e">
        <f>+#REF!</f>
        <v>#REF!</v>
      </c>
      <c r="E5" s="374"/>
      <c r="F5" s="375"/>
      <c r="G5" s="375"/>
      <c r="H5" s="375"/>
    </row>
    <row r="6" spans="1:8" ht="12.2" customHeight="1">
      <c r="B6" s="90"/>
      <c r="C6" s="119"/>
      <c r="D6" s="93"/>
      <c r="E6" s="376"/>
      <c r="F6" s="376"/>
      <c r="G6" s="175"/>
      <c r="H6" s="131"/>
    </row>
    <row r="7" spans="1:8" ht="12.2" customHeight="1">
      <c r="B7" s="90"/>
      <c r="C7" s="113"/>
      <c r="D7" s="81"/>
      <c r="E7" s="370" t="s">
        <v>89</v>
      </c>
      <c r="F7" s="378"/>
      <c r="G7" s="370" t="s">
        <v>90</v>
      </c>
      <c r="H7" s="371"/>
    </row>
    <row r="8" spans="1:8" s="3" customFormat="1" ht="12.2" customHeight="1">
      <c r="A8" s="2"/>
      <c r="C8" s="74"/>
      <c r="D8" s="2"/>
      <c r="E8" s="377"/>
      <c r="F8" s="377"/>
      <c r="G8" s="372"/>
      <c r="H8" s="373"/>
    </row>
    <row r="9" spans="1:8" s="3" customFormat="1" ht="12.2" customHeight="1">
      <c r="A9" s="2"/>
      <c r="C9" s="151" t="e">
        <f>+#REF!</f>
        <v>#REF!</v>
      </c>
      <c r="D9" s="34"/>
      <c r="E9" s="166" t="e">
        <f>+#REF!</f>
        <v>#REF!</v>
      </c>
      <c r="F9" s="176" t="e">
        <f>+#REF!</f>
        <v>#REF!</v>
      </c>
      <c r="G9" s="166" t="e">
        <f>+#REF!</f>
        <v>#REF!</v>
      </c>
      <c r="H9" s="176" t="e">
        <f>+#REF!</f>
        <v>#REF!</v>
      </c>
    </row>
    <row r="10" spans="1:8" s="3" customFormat="1" ht="10.5">
      <c r="A10" s="2"/>
      <c r="C10" s="77"/>
      <c r="D10" s="16"/>
      <c r="E10" s="169"/>
      <c r="F10" s="177"/>
      <c r="G10" s="183"/>
      <c r="H10" s="124"/>
    </row>
    <row r="11" spans="1:8" s="3" customFormat="1" ht="12.2" customHeight="1">
      <c r="A11" s="167" t="e">
        <f>+#REF!+1</f>
        <v>#REF!</v>
      </c>
      <c r="B11" s="2" t="s">
        <v>82</v>
      </c>
      <c r="C11" s="77"/>
      <c r="E11" s="123"/>
      <c r="F11" s="136"/>
      <c r="G11" s="184"/>
      <c r="H11" s="143"/>
    </row>
    <row r="12" spans="1:8" s="3" customFormat="1" ht="12.75" customHeight="1">
      <c r="A12" s="2"/>
      <c r="C12" s="74" t="s">
        <v>83</v>
      </c>
      <c r="E12" s="111">
        <v>-76</v>
      </c>
      <c r="F12" s="46">
        <v>-25</v>
      </c>
      <c r="G12" s="111">
        <f>-14-6</f>
        <v>-20</v>
      </c>
      <c r="H12" s="239">
        <v>76</v>
      </c>
    </row>
    <row r="13" spans="1:8" s="3" customFormat="1" ht="12.75" customHeight="1">
      <c r="A13" s="2"/>
      <c r="C13" s="74" t="s">
        <v>84</v>
      </c>
      <c r="E13" s="185">
        <f>44+52</f>
        <v>96</v>
      </c>
      <c r="F13" s="45">
        <f>83-16</f>
        <v>67</v>
      </c>
      <c r="G13" s="185">
        <v>97</v>
      </c>
      <c r="H13" s="240">
        <v>11</v>
      </c>
    </row>
    <row r="14" spans="1:8" s="12" customFormat="1" ht="12.75" customHeight="1">
      <c r="A14" s="16"/>
      <c r="C14" s="77" t="s">
        <v>86</v>
      </c>
      <c r="E14" s="182">
        <f>SUM(E12:E13)</f>
        <v>20</v>
      </c>
      <c r="F14" s="180">
        <f>SUM(F12:F13)</f>
        <v>42</v>
      </c>
      <c r="G14" s="182">
        <f>SUM(G12:G13)</f>
        <v>77</v>
      </c>
      <c r="H14" s="241">
        <f>SUM(H12:H13)</f>
        <v>87</v>
      </c>
    </row>
    <row r="15" spans="1:8" s="12" customFormat="1" ht="12.75" customHeight="1">
      <c r="A15" s="16"/>
      <c r="C15" s="78" t="s">
        <v>73</v>
      </c>
      <c r="E15" s="185">
        <v>6</v>
      </c>
      <c r="F15" s="45">
        <v>11</v>
      </c>
      <c r="G15" s="185">
        <v>-7</v>
      </c>
      <c r="H15" s="240">
        <v>0</v>
      </c>
    </row>
    <row r="16" spans="1:8" s="12" customFormat="1" ht="12.75" customHeight="1">
      <c r="A16" s="16"/>
      <c r="C16" s="76" t="s">
        <v>28</v>
      </c>
      <c r="D16" s="16"/>
      <c r="E16" s="105">
        <f>SUM(E14:E15)</f>
        <v>26</v>
      </c>
      <c r="F16" s="181">
        <f>SUM(F14:F15)</f>
        <v>53</v>
      </c>
      <c r="G16" s="105">
        <f>SUM(G14:G15)</f>
        <v>70</v>
      </c>
      <c r="H16" s="242">
        <f>SUM(H14:H15)</f>
        <v>87</v>
      </c>
    </row>
    <row r="17" spans="1:8" s="12" customFormat="1" ht="12.75" customHeight="1">
      <c r="A17" s="16"/>
      <c r="C17" s="76"/>
      <c r="D17" s="16"/>
      <c r="E17" s="147"/>
      <c r="F17" s="146"/>
      <c r="G17" s="183"/>
      <c r="H17" s="146"/>
    </row>
    <row r="18" spans="1:8" s="12" customFormat="1" ht="12.75" customHeight="1">
      <c r="A18" s="16"/>
      <c r="C18" s="74" t="s">
        <v>4</v>
      </c>
      <c r="D18" s="16"/>
      <c r="E18" s="147">
        <v>0</v>
      </c>
      <c r="F18" s="146">
        <v>0</v>
      </c>
      <c r="G18" s="183">
        <v>70</v>
      </c>
      <c r="H18" s="213">
        <v>87</v>
      </c>
    </row>
    <row r="19" spans="1:8" s="12" customFormat="1" ht="12.75" hidden="1" customHeight="1">
      <c r="A19" s="16"/>
      <c r="C19" s="78" t="s">
        <v>5</v>
      </c>
      <c r="D19" s="16"/>
      <c r="E19" s="147">
        <v>0</v>
      </c>
      <c r="F19" s="47">
        <v>0</v>
      </c>
      <c r="G19" s="111">
        <v>0</v>
      </c>
      <c r="H19" s="47">
        <v>0</v>
      </c>
    </row>
    <row r="20" spans="1:8" s="12" customFormat="1" ht="12.75" customHeight="1">
      <c r="A20" s="16"/>
      <c r="C20" s="76" t="s">
        <v>28</v>
      </c>
      <c r="D20" s="3"/>
      <c r="E20" s="102"/>
      <c r="F20" s="178"/>
      <c r="G20" s="127">
        <f>+G18</f>
        <v>70</v>
      </c>
      <c r="H20" s="146">
        <f>+H18</f>
        <v>87</v>
      </c>
    </row>
    <row r="21" spans="1:8" s="12" customFormat="1" ht="12.75" customHeight="1">
      <c r="A21" s="16"/>
      <c r="C21" s="78"/>
      <c r="D21" s="3"/>
      <c r="E21" s="102"/>
      <c r="F21" s="178"/>
      <c r="G21" s="127"/>
      <c r="H21" s="213"/>
    </row>
    <row r="22" spans="1:8" s="12" customFormat="1" ht="12.75" customHeight="1">
      <c r="A22" s="16"/>
      <c r="C22" s="77" t="s">
        <v>66</v>
      </c>
      <c r="D22" s="3"/>
      <c r="E22" s="102"/>
      <c r="F22" s="204"/>
      <c r="G22" s="102"/>
      <c r="H22" s="204"/>
    </row>
    <row r="23" spans="1:8" s="12" customFormat="1" ht="12.75" customHeight="1">
      <c r="A23" s="16"/>
      <c r="C23" s="78" t="s">
        <v>59</v>
      </c>
      <c r="D23" s="3"/>
      <c r="E23" s="183">
        <v>27</v>
      </c>
      <c r="F23" s="213">
        <f>143-63-16</f>
        <v>64</v>
      </c>
      <c r="G23" s="183">
        <v>99</v>
      </c>
      <c r="H23" s="213">
        <v>87</v>
      </c>
    </row>
    <row r="24" spans="1:8" s="12" customFormat="1" ht="12.75" customHeight="1">
      <c r="A24" s="16"/>
      <c r="C24" s="78" t="s">
        <v>7</v>
      </c>
      <c r="E24" s="183"/>
      <c r="F24" s="213"/>
      <c r="G24" s="183"/>
      <c r="H24" s="213"/>
    </row>
    <row r="25" spans="1:8" s="12" customFormat="1" ht="12.75" customHeight="1">
      <c r="A25" s="16"/>
      <c r="C25" s="78" t="s">
        <v>6</v>
      </c>
      <c r="E25" s="183">
        <f>-17+1</f>
        <v>-16</v>
      </c>
      <c r="F25" s="213">
        <v>20</v>
      </c>
      <c r="G25" s="183">
        <v>0</v>
      </c>
      <c r="H25" s="213">
        <v>0</v>
      </c>
    </row>
    <row r="26" spans="1:8" ht="12.75" customHeight="1">
      <c r="C26" s="78" t="s">
        <v>8</v>
      </c>
      <c r="D26" s="3"/>
      <c r="E26" s="183"/>
      <c r="F26" s="213"/>
      <c r="G26" s="183"/>
      <c r="H26" s="213"/>
    </row>
    <row r="27" spans="1:8" ht="12.75" customHeight="1">
      <c r="C27" s="78" t="s">
        <v>9</v>
      </c>
      <c r="D27" s="3"/>
      <c r="E27" s="183">
        <f>-30</f>
        <v>-30</v>
      </c>
      <c r="F27" s="213">
        <v>-2</v>
      </c>
      <c r="G27" s="183">
        <v>-16</v>
      </c>
      <c r="H27" s="213">
        <v>0</v>
      </c>
    </row>
    <row r="28" spans="1:8" ht="12.75" customHeight="1">
      <c r="C28" s="78" t="s">
        <v>10</v>
      </c>
      <c r="D28" s="3"/>
      <c r="E28" s="183"/>
      <c r="F28" s="213"/>
      <c r="G28" s="183"/>
      <c r="H28" s="213"/>
    </row>
    <row r="29" spans="1:8" ht="12.75" customHeight="1">
      <c r="C29" s="78" t="s">
        <v>11</v>
      </c>
      <c r="D29" s="3"/>
      <c r="E29" s="183">
        <v>52</v>
      </c>
      <c r="F29" s="213">
        <v>0</v>
      </c>
      <c r="G29" s="183">
        <v>-7</v>
      </c>
      <c r="H29" s="213">
        <v>0</v>
      </c>
    </row>
    <row r="30" spans="1:8" ht="12.75" customHeight="1">
      <c r="C30" s="78" t="s">
        <v>73</v>
      </c>
      <c r="D30" s="12"/>
      <c r="E30" s="183">
        <v>6</v>
      </c>
      <c r="F30" s="213">
        <v>11</v>
      </c>
      <c r="G30" s="183">
        <v>0</v>
      </c>
      <c r="H30" s="213">
        <v>0</v>
      </c>
    </row>
    <row r="31" spans="1:8" ht="12.75" customHeight="1">
      <c r="C31" s="78" t="s">
        <v>60</v>
      </c>
      <c r="D31" s="12"/>
      <c r="E31" s="212">
        <v>-13</v>
      </c>
      <c r="F31" s="214">
        <v>-40</v>
      </c>
      <c r="G31" s="212">
        <v>-6</v>
      </c>
      <c r="H31" s="214">
        <v>0</v>
      </c>
    </row>
    <row r="32" spans="1:8" ht="12.75" customHeight="1">
      <c r="C32" s="77" t="s">
        <v>72</v>
      </c>
      <c r="D32" s="12"/>
      <c r="E32" s="147">
        <f>SUM(E23:E31)</f>
        <v>26</v>
      </c>
      <c r="F32" s="146">
        <f>SUM(F23:F31)</f>
        <v>53</v>
      </c>
      <c r="G32" s="147">
        <f>SUM(G23:G31)</f>
        <v>70</v>
      </c>
      <c r="H32" s="146">
        <f>SUM(H23:H31)</f>
        <v>87</v>
      </c>
    </row>
    <row r="33" spans="2:8" ht="12.75" customHeight="1">
      <c r="C33" s="78" t="s">
        <v>67</v>
      </c>
      <c r="D33" s="3"/>
      <c r="E33" s="212"/>
      <c r="F33" s="214"/>
      <c r="G33" s="212">
        <v>0</v>
      </c>
      <c r="H33" s="214">
        <v>0</v>
      </c>
    </row>
    <row r="34" spans="2:8" ht="12.75" customHeight="1">
      <c r="C34" s="77" t="s">
        <v>61</v>
      </c>
      <c r="D34" s="12"/>
      <c r="E34" s="211">
        <f>SUM(E32:E33)</f>
        <v>26</v>
      </c>
      <c r="F34" s="215">
        <f>SUM(F32:F33)</f>
        <v>53</v>
      </c>
      <c r="G34" s="211">
        <f>SUM(G32:G33)</f>
        <v>70</v>
      </c>
      <c r="H34" s="215">
        <f>SUM(H32:H33)</f>
        <v>87</v>
      </c>
    </row>
    <row r="35" spans="2:8" ht="12.2" customHeight="1">
      <c r="C35" s="77"/>
      <c r="D35" s="12"/>
      <c r="E35" s="131"/>
      <c r="F35" s="179"/>
      <c r="G35" s="179"/>
      <c r="H35" s="143"/>
    </row>
    <row r="36" spans="2:8" ht="12.2" customHeight="1">
      <c r="C36" s="74"/>
      <c r="D36" s="3"/>
      <c r="E36" s="12"/>
      <c r="F36" s="12"/>
      <c r="G36" s="12"/>
      <c r="H36" s="143"/>
    </row>
    <row r="37" spans="2:8" ht="12.2" hidden="1" customHeight="1">
      <c r="C37" s="74" t="s">
        <v>92</v>
      </c>
      <c r="D37" s="3"/>
      <c r="E37" s="3"/>
      <c r="F37" s="3"/>
      <c r="G37" s="3"/>
    </row>
    <row r="38" spans="2:8" ht="12.2" hidden="1" customHeight="1">
      <c r="C38" s="74"/>
      <c r="D38" s="3"/>
      <c r="E38" s="3"/>
      <c r="F38" s="3"/>
      <c r="G38" s="3"/>
    </row>
    <row r="39" spans="2:8" ht="12.2" customHeight="1">
      <c r="C39" s="74"/>
      <c r="D39" s="3"/>
      <c r="E39" s="3"/>
      <c r="F39" s="3"/>
      <c r="G39" s="3"/>
    </row>
    <row r="40" spans="2:8" ht="12.2" customHeight="1">
      <c r="B40" s="3"/>
      <c r="C40" s="74"/>
      <c r="D40" s="3"/>
      <c r="E40" s="3"/>
      <c r="F40" s="3"/>
      <c r="G40" s="3"/>
    </row>
    <row r="41" spans="2:8" ht="12.2" customHeight="1">
      <c r="B41" s="3"/>
      <c r="C41" s="74"/>
      <c r="D41" s="3"/>
      <c r="E41" s="3"/>
      <c r="F41" s="3"/>
      <c r="G41" s="3"/>
    </row>
    <row r="42" spans="2:8" ht="12.2" customHeight="1">
      <c r="B42" s="3"/>
      <c r="C42" s="74"/>
      <c r="D42" s="3"/>
      <c r="E42" s="3"/>
      <c r="F42" s="3"/>
      <c r="G42" s="3"/>
    </row>
    <row r="43" spans="2:8" ht="12.2" customHeight="1">
      <c r="B43" s="3"/>
      <c r="C43" s="74"/>
      <c r="D43" s="3"/>
      <c r="E43" s="3"/>
      <c r="F43" s="3"/>
      <c r="G43" s="3"/>
    </row>
    <row r="44" spans="2:8" ht="12.2" customHeight="1">
      <c r="B44" s="3"/>
      <c r="C44" s="74"/>
      <c r="D44" s="3"/>
      <c r="E44" s="3"/>
      <c r="F44" s="3"/>
      <c r="G44" s="3"/>
    </row>
    <row r="45" spans="2:8" ht="12.2" customHeight="1">
      <c r="B45" s="3"/>
      <c r="C45" s="74"/>
      <c r="D45" s="3"/>
      <c r="E45" s="3"/>
      <c r="F45" s="3"/>
      <c r="G45" s="3"/>
    </row>
    <row r="46" spans="2:8" ht="12.2" customHeight="1">
      <c r="B46" s="3"/>
      <c r="C46" s="74"/>
      <c r="D46" s="3"/>
      <c r="E46" s="3"/>
      <c r="F46" s="3"/>
      <c r="G46" s="3"/>
    </row>
    <row r="47" spans="2:8" ht="12.2" customHeight="1">
      <c r="B47" s="3"/>
      <c r="C47" s="74"/>
      <c r="D47" s="3"/>
      <c r="E47" s="3"/>
      <c r="F47" s="3"/>
      <c r="G47" s="3"/>
    </row>
    <row r="48" spans="2:8" ht="12.2" customHeight="1">
      <c r="B48" s="3"/>
      <c r="C48" s="74"/>
      <c r="D48" s="3"/>
      <c r="E48" s="3"/>
      <c r="F48" s="3"/>
      <c r="G48" s="3"/>
    </row>
    <row r="49" spans="1:7" ht="12.2" customHeight="1">
      <c r="B49" s="3"/>
      <c r="C49" s="74"/>
      <c r="D49" s="3"/>
      <c r="E49" s="3"/>
      <c r="F49" s="3"/>
      <c r="G49" s="3"/>
    </row>
    <row r="50" spans="1:7" ht="12.2" customHeight="1">
      <c r="A50" s="2"/>
      <c r="B50" s="3"/>
      <c r="C50" s="74"/>
      <c r="D50" s="3"/>
      <c r="E50" s="3"/>
      <c r="F50" s="3"/>
      <c r="G50" s="3"/>
    </row>
    <row r="51" spans="1:7" ht="12.2" customHeight="1">
      <c r="A51" s="2"/>
      <c r="B51" s="3"/>
      <c r="C51" s="74"/>
      <c r="D51" s="3"/>
      <c r="E51" s="3"/>
      <c r="F51" s="3"/>
      <c r="G51" s="3"/>
    </row>
    <row r="52" spans="1:7" ht="12.2" customHeight="1">
      <c r="A52" s="2"/>
      <c r="B52" s="3"/>
      <c r="C52" s="74"/>
      <c r="D52" s="3"/>
      <c r="E52" s="3"/>
      <c r="F52" s="3"/>
      <c r="G52" s="3"/>
    </row>
    <row r="53" spans="1:7" ht="12.2" customHeight="1">
      <c r="A53" s="2"/>
      <c r="B53" s="3"/>
      <c r="C53" s="74"/>
      <c r="D53" s="3"/>
      <c r="E53" s="3"/>
      <c r="F53" s="3"/>
      <c r="G53" s="3"/>
    </row>
    <row r="54" spans="1:7" ht="12.2" customHeight="1">
      <c r="A54" s="2"/>
      <c r="B54" s="3"/>
      <c r="C54" s="74"/>
      <c r="D54" s="3"/>
      <c r="E54" s="3"/>
      <c r="F54" s="3"/>
      <c r="G54" s="3"/>
    </row>
    <row r="55" spans="1:7" ht="12.2" customHeight="1">
      <c r="A55" s="2"/>
      <c r="B55" s="3"/>
      <c r="C55" s="74"/>
      <c r="D55" s="3"/>
      <c r="E55" s="3"/>
      <c r="F55" s="3"/>
      <c r="G55" s="3"/>
    </row>
    <row r="56" spans="1:7" ht="12.2" customHeight="1">
      <c r="A56" s="2"/>
      <c r="B56" s="3"/>
      <c r="C56" s="74"/>
      <c r="D56" s="3"/>
      <c r="E56" s="3"/>
      <c r="F56" s="3"/>
      <c r="G56" s="3"/>
    </row>
    <row r="57" spans="1:7" ht="12.2" customHeight="1">
      <c r="A57" s="2"/>
      <c r="B57" s="3"/>
      <c r="C57" s="74"/>
      <c r="D57" s="3"/>
      <c r="E57" s="3"/>
      <c r="F57" s="3"/>
      <c r="G57" s="3"/>
    </row>
    <row r="58" spans="1:7" ht="12.2" customHeight="1">
      <c r="A58" s="2"/>
      <c r="B58" s="3"/>
      <c r="C58" s="74"/>
      <c r="D58" s="3"/>
      <c r="E58" s="3"/>
      <c r="F58" s="3"/>
      <c r="G58" s="3"/>
    </row>
    <row r="59" spans="1:7" ht="12.2" customHeight="1">
      <c r="A59" s="2"/>
      <c r="B59" s="3"/>
      <c r="C59" s="74"/>
      <c r="D59" s="3"/>
      <c r="E59" s="3"/>
      <c r="F59" s="3"/>
      <c r="G59" s="3"/>
    </row>
    <row r="60" spans="1:7" ht="12.2" customHeight="1">
      <c r="A60" s="2"/>
      <c r="B60" s="3"/>
      <c r="C60" s="74"/>
      <c r="D60" s="3"/>
      <c r="E60" s="3"/>
      <c r="F60" s="3"/>
      <c r="G60" s="3"/>
    </row>
    <row r="61" spans="1:7" ht="12.2" customHeight="1">
      <c r="A61" s="2"/>
      <c r="B61" s="3"/>
      <c r="C61" s="74"/>
      <c r="D61" s="3"/>
      <c r="E61" s="3"/>
      <c r="F61" s="3"/>
      <c r="G61" s="3"/>
    </row>
    <row r="62" spans="1:7" ht="12.2" customHeight="1">
      <c r="A62" s="2"/>
      <c r="B62" s="3"/>
      <c r="C62" s="74"/>
      <c r="D62" s="3"/>
      <c r="E62" s="3"/>
      <c r="F62" s="3"/>
      <c r="G62" s="3"/>
    </row>
    <row r="63" spans="1:7" ht="12.2" customHeight="1">
      <c r="A63" s="2"/>
      <c r="B63" s="3"/>
      <c r="C63" s="74"/>
      <c r="D63" s="3"/>
      <c r="E63" s="3"/>
      <c r="F63" s="3"/>
      <c r="G63" s="3"/>
    </row>
    <row r="64" spans="1:7" ht="12.2" customHeight="1">
      <c r="A64" s="2"/>
      <c r="B64" s="3"/>
      <c r="C64" s="74"/>
      <c r="D64" s="3"/>
      <c r="E64" s="3"/>
      <c r="F64" s="3"/>
      <c r="G64" s="3"/>
    </row>
    <row r="65" spans="1:3" s="3" customFormat="1" ht="12.2" customHeight="1">
      <c r="A65" s="2"/>
      <c r="C65" s="74"/>
    </row>
    <row r="66" spans="1:3" s="3" customFormat="1" ht="12.2" customHeight="1">
      <c r="A66" s="2"/>
      <c r="C66" s="74"/>
    </row>
    <row r="67" spans="1:3" s="3" customFormat="1" ht="12.2" customHeight="1">
      <c r="A67" s="2"/>
      <c r="C67" s="74"/>
    </row>
    <row r="68" spans="1:3" s="3" customFormat="1" ht="12.2" customHeight="1">
      <c r="A68" s="2"/>
      <c r="C68" s="74"/>
    </row>
    <row r="69" spans="1:3" s="3" customFormat="1" ht="12.2" customHeight="1">
      <c r="A69" s="2"/>
      <c r="C69" s="74"/>
    </row>
    <row r="70" spans="1:3" s="3" customFormat="1" ht="12.2" customHeight="1">
      <c r="A70" s="2"/>
      <c r="C70" s="74"/>
    </row>
    <row r="71" spans="1:3" s="3" customFormat="1" ht="12.2" customHeight="1">
      <c r="A71" s="2"/>
      <c r="C71" s="74"/>
    </row>
    <row r="72" spans="1:3" s="3" customFormat="1" ht="12.2" customHeight="1">
      <c r="A72" s="2"/>
      <c r="C72" s="74"/>
    </row>
    <row r="73" spans="1:3" s="3" customFormat="1" ht="12.2" customHeight="1">
      <c r="A73" s="2"/>
      <c r="C73" s="74"/>
    </row>
    <row r="74" spans="1:3" s="3" customFormat="1" ht="12.2" customHeight="1">
      <c r="A74" s="2"/>
      <c r="C74" s="74"/>
    </row>
    <row r="75" spans="1:3" s="3" customFormat="1" ht="12.2" customHeight="1">
      <c r="A75" s="2"/>
      <c r="C75" s="74"/>
    </row>
    <row r="76" spans="1:3" s="3" customFormat="1" ht="12.2" customHeight="1">
      <c r="A76" s="2"/>
      <c r="C76" s="74"/>
    </row>
    <row r="77" spans="1:3" s="3" customFormat="1" ht="12.2" customHeight="1">
      <c r="A77" s="2"/>
      <c r="C77" s="74"/>
    </row>
    <row r="78" spans="1:3" s="3" customFormat="1" ht="12.2" customHeight="1">
      <c r="A78" s="2"/>
      <c r="C78" s="74"/>
    </row>
    <row r="79" spans="1:3" s="3" customFormat="1" ht="12.2" customHeight="1">
      <c r="A79" s="2"/>
      <c r="C79" s="74"/>
    </row>
    <row r="80" spans="1:3" s="3" customFormat="1" ht="12.2" customHeight="1">
      <c r="A80" s="2"/>
      <c r="C80" s="74"/>
    </row>
    <row r="81" spans="1:3" s="3" customFormat="1" ht="12.2" customHeight="1">
      <c r="A81" s="2"/>
      <c r="C81" s="74"/>
    </row>
    <row r="82" spans="1:3" s="3" customFormat="1" ht="12.2" customHeight="1">
      <c r="A82" s="2"/>
      <c r="C82" s="74"/>
    </row>
    <row r="83" spans="1:3" s="3" customFormat="1" ht="12.2" customHeight="1">
      <c r="A83" s="2"/>
      <c r="C83" s="74"/>
    </row>
    <row r="84" spans="1:3" s="3" customFormat="1" ht="12.2" customHeight="1">
      <c r="A84" s="2"/>
      <c r="C84" s="74"/>
    </row>
    <row r="85" spans="1:3" s="3" customFormat="1" ht="12.2" customHeight="1">
      <c r="A85" s="2"/>
      <c r="C85" s="74"/>
    </row>
    <row r="86" spans="1:3" s="3" customFormat="1" ht="12.2" customHeight="1">
      <c r="A86" s="2"/>
      <c r="C86" s="74"/>
    </row>
    <row r="87" spans="1:3" s="3" customFormat="1" ht="12.2" customHeight="1">
      <c r="A87" s="2"/>
      <c r="C87" s="74"/>
    </row>
    <row r="88" spans="1:3" s="3" customFormat="1" ht="12.2" customHeight="1">
      <c r="A88" s="2"/>
      <c r="C88" s="74"/>
    </row>
    <row r="89" spans="1:3" s="3" customFormat="1" ht="12.2" customHeight="1">
      <c r="A89" s="2"/>
      <c r="C89" s="74"/>
    </row>
    <row r="90" spans="1:3" s="3" customFormat="1" ht="12.2" customHeight="1">
      <c r="A90" s="2"/>
      <c r="C90" s="74"/>
    </row>
    <row r="91" spans="1:3" s="3" customFormat="1" ht="12.2" customHeight="1">
      <c r="A91" s="2"/>
      <c r="C91" s="74"/>
    </row>
    <row r="92" spans="1:3" s="3" customFormat="1" ht="12.2" customHeight="1">
      <c r="A92" s="2"/>
      <c r="C92" s="74"/>
    </row>
    <row r="93" spans="1:3" s="3" customFormat="1" ht="12.2" customHeight="1">
      <c r="A93" s="2"/>
      <c r="C93" s="74"/>
    </row>
    <row r="94" spans="1:3" s="3" customFormat="1" ht="12.2" customHeight="1">
      <c r="A94" s="2"/>
      <c r="C94" s="74"/>
    </row>
    <row r="95" spans="1:3" s="3" customFormat="1" ht="12.2" customHeight="1">
      <c r="A95" s="2"/>
      <c r="C95" s="74"/>
    </row>
    <row r="96" spans="1:3" s="3" customFormat="1" ht="12.2" customHeight="1">
      <c r="A96" s="2"/>
      <c r="C96" s="74"/>
    </row>
    <row r="97" spans="1:3" s="3" customFormat="1" ht="12.2" customHeight="1">
      <c r="A97" s="2"/>
      <c r="C97" s="74"/>
    </row>
    <row r="98" spans="1:3" s="3" customFormat="1" ht="12.2" customHeight="1">
      <c r="A98" s="2"/>
      <c r="C98" s="74"/>
    </row>
    <row r="99" spans="1:3" s="3" customFormat="1" ht="12.2" customHeight="1">
      <c r="A99" s="2"/>
      <c r="C99" s="74"/>
    </row>
    <row r="100" spans="1:3" s="3" customFormat="1" ht="12.2" customHeight="1">
      <c r="A100" s="2"/>
      <c r="C100" s="74"/>
    </row>
    <row r="101" spans="1:3" s="3" customFormat="1" ht="12.2" customHeight="1">
      <c r="A101" s="2"/>
      <c r="C101" s="74"/>
    </row>
    <row r="102" spans="1:3" s="3" customFormat="1" ht="12.2" customHeight="1">
      <c r="A102" s="2"/>
      <c r="C102" s="74"/>
    </row>
    <row r="103" spans="1:3" s="3" customFormat="1" ht="12.2" customHeight="1">
      <c r="A103" s="2"/>
      <c r="C103" s="74"/>
    </row>
    <row r="104" spans="1:3" s="3" customFormat="1" ht="12.2" customHeight="1">
      <c r="A104" s="2"/>
      <c r="C104" s="74"/>
    </row>
  </sheetData>
  <customSheetViews>
    <customSheetView guid="{7F2BCB3C-1904-4CED-8611-BF4C478EA4DE}" showGridLines="0" hiddenColumns="1" showRuler="0" topLeftCell="B4">
      <selection activeCell="D34" sqref="D34"/>
      <pageMargins left="0.78740157480314965" right="0.39370078740157483" top="0.59055118110236227" bottom="0.39370078740157483" header="0.39370078740157483" footer="0.19685039370078741"/>
      <pageSetup paperSize="9" scale="90" orientation="portrait" r:id="rId1"/>
      <headerFooter alignWithMargins="0">
        <oddFooter>&amp;R&amp;8&amp;D &amp;T</oddFooter>
      </headerFooter>
    </customSheetView>
    <customSheetView guid="{1A49C824-FEFA-4C32-9A7A-5B3A662AD12B}" showPageBreaks="1" showGridLines="0" printArea="1" hiddenColumns="1" showRuler="0" topLeftCell="B1">
      <selection activeCell="F30" sqref="F30"/>
      <pageMargins left="0.78740157480314965" right="0.39370078740157483" top="0.59055118110236227" bottom="0.39370078740157483" header="0.39370078740157483" footer="0.19685039370078741"/>
      <pageSetup paperSize="9" scale="90" orientation="portrait" r:id="rId2"/>
      <headerFooter alignWithMargins="0">
        <oddFooter>&amp;R&amp;8&amp;D &amp;T</oddFooter>
      </headerFooter>
    </customSheetView>
    <customSheetView guid="{8B556DEC-EB92-4129-9204-BF56D7E811D3}" showPageBreaks="1" showGridLines="0" printArea="1" hiddenColumns="1" showRuler="0" topLeftCell="B1">
      <selection activeCell="B11" sqref="B11"/>
      <pageMargins left="0.78740157480314965" right="0.39370078740157483" top="0.59055118110236227" bottom="0.39370078740157483" header="0.39370078740157483" footer="0.19685039370078741"/>
      <pageSetup paperSize="9" scale="90" orientation="portrait" r:id="rId3"/>
      <headerFooter alignWithMargins="0">
        <oddFooter>&amp;R&amp;8&amp;D &amp;T</oddFooter>
      </headerFooter>
    </customSheetView>
  </customSheetViews>
  <mergeCells count="6">
    <mergeCell ref="G7:H7"/>
    <mergeCell ref="G8:H8"/>
    <mergeCell ref="E5:H5"/>
    <mergeCell ref="E6:F6"/>
    <mergeCell ref="E8:F8"/>
    <mergeCell ref="E7:F7"/>
  </mergeCells>
  <phoneticPr fontId="0" type="noConversion"/>
  <pageMargins left="0.78740157480314965" right="0.19" top="0.59055118110236227" bottom="0.39370078740157483" header="0.39370078740157483" footer="0.19685039370078741"/>
  <pageSetup paperSize="9" scale="87" orientation="portrait" r:id="rId4"/>
  <headerFooter alignWithMargins="0">
    <oddFooter>&amp;R&amp;"Times New Roman,normal"&amp;12- &amp;P -</oddFooter>
  </headerFooter>
  <customProperties>
    <customPr name="_pios_id" r:id="rId5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workbookViewId="0">
      <selection activeCell="B38" sqref="B38"/>
    </sheetView>
  </sheetViews>
  <sheetFormatPr defaultRowHeight="12"/>
  <cols>
    <col min="1" max="1" width="3.7109375" style="311" customWidth="1"/>
    <col min="2" max="2" width="36.42578125" style="311" customWidth="1"/>
    <col min="3" max="4" width="9.140625" style="364" customWidth="1"/>
    <col min="5" max="9" width="9.140625" style="311" customWidth="1"/>
    <col min="10" max="10" width="8.140625" style="311" customWidth="1"/>
    <col min="11" max="11" width="31.140625" style="311" customWidth="1"/>
    <col min="12" max="13" width="9.140625" style="364" customWidth="1"/>
    <col min="14" max="18" width="9.140625" style="311" customWidth="1"/>
    <col min="19" max="16384" width="9.140625" style="311"/>
  </cols>
  <sheetData>
    <row r="1" spans="1:18" ht="30.75">
      <c r="A1" s="301"/>
      <c r="B1" s="306" t="s">
        <v>370</v>
      </c>
      <c r="C1" s="353"/>
      <c r="D1" s="353"/>
      <c r="E1" s="305"/>
      <c r="F1" s="303"/>
      <c r="G1" s="303"/>
      <c r="H1" s="303"/>
      <c r="I1" s="303"/>
      <c r="J1" s="301"/>
      <c r="K1" s="306" t="s">
        <v>371</v>
      </c>
      <c r="L1" s="353"/>
      <c r="M1" s="353"/>
      <c r="N1" s="305"/>
      <c r="O1" s="303"/>
      <c r="P1" s="303"/>
      <c r="Q1" s="303"/>
      <c r="R1" s="303"/>
    </row>
    <row r="2" spans="1:18" ht="15">
      <c r="A2" s="301"/>
      <c r="B2" s="303"/>
      <c r="C2" s="354"/>
      <c r="D2" s="354"/>
      <c r="E2" s="305"/>
      <c r="F2" s="303"/>
      <c r="G2" s="303"/>
      <c r="H2" s="303"/>
      <c r="I2" s="303"/>
      <c r="J2" s="301"/>
      <c r="K2" s="303"/>
      <c r="L2" s="354"/>
      <c r="M2" s="354"/>
      <c r="N2" s="305"/>
      <c r="O2" s="303"/>
      <c r="P2" s="303"/>
      <c r="Q2" s="303"/>
      <c r="R2" s="303"/>
    </row>
    <row r="3" spans="1:18" ht="15">
      <c r="A3" s="302" t="s">
        <v>62</v>
      </c>
      <c r="B3" s="304"/>
      <c r="C3" s="355"/>
      <c r="D3" s="355"/>
      <c r="E3" s="379"/>
      <c r="F3" s="379"/>
      <c r="G3" s="379"/>
      <c r="H3" s="379"/>
      <c r="I3" s="379"/>
      <c r="J3" s="302" t="s">
        <v>62</v>
      </c>
      <c r="K3" s="304"/>
      <c r="L3" s="355"/>
      <c r="M3" s="355"/>
      <c r="N3" s="379"/>
      <c r="O3" s="379"/>
      <c r="P3" s="379"/>
      <c r="Q3" s="379"/>
      <c r="R3" s="379"/>
    </row>
    <row r="4" spans="1:18" ht="15">
      <c r="A4" s="303"/>
      <c r="B4" s="307"/>
      <c r="C4" s="365"/>
      <c r="D4" s="365"/>
      <c r="E4" s="310" t="s">
        <v>379</v>
      </c>
      <c r="F4" s="312"/>
      <c r="G4" s="313"/>
      <c r="H4" s="313"/>
      <c r="I4" s="314" t="s">
        <v>346</v>
      </c>
      <c r="J4" s="303"/>
      <c r="K4" s="307"/>
      <c r="L4" s="356"/>
      <c r="M4" s="356"/>
      <c r="N4" s="310" t="s">
        <v>379</v>
      </c>
      <c r="O4" s="312"/>
      <c r="P4" s="313"/>
      <c r="Q4" s="313"/>
      <c r="R4" s="314" t="s">
        <v>346</v>
      </c>
    </row>
    <row r="5" spans="1:18" ht="15">
      <c r="A5" s="303"/>
      <c r="B5" s="315" t="s">
        <v>95</v>
      </c>
      <c r="C5" s="366" t="s">
        <v>361</v>
      </c>
      <c r="D5" s="366" t="s">
        <v>362</v>
      </c>
      <c r="E5" s="335" t="s">
        <v>43</v>
      </c>
      <c r="F5" s="316" t="s">
        <v>360</v>
      </c>
      <c r="G5" s="316" t="s">
        <v>361</v>
      </c>
      <c r="H5" s="316" t="s">
        <v>362</v>
      </c>
      <c r="I5" s="316" t="s">
        <v>43</v>
      </c>
      <c r="J5" s="303"/>
      <c r="K5" s="315" t="s">
        <v>95</v>
      </c>
      <c r="L5" s="357" t="s">
        <v>361</v>
      </c>
      <c r="M5" s="357" t="s">
        <v>362</v>
      </c>
      <c r="N5" s="317" t="s">
        <v>43</v>
      </c>
      <c r="O5" s="316" t="s">
        <v>360</v>
      </c>
      <c r="P5" s="316" t="s">
        <v>361</v>
      </c>
      <c r="Q5" s="316" t="s">
        <v>362</v>
      </c>
      <c r="R5" s="316" t="s">
        <v>43</v>
      </c>
    </row>
    <row r="6" spans="1:18" s="307" customFormat="1" ht="12.75" customHeight="1">
      <c r="B6" s="318"/>
      <c r="C6" s="348"/>
      <c r="D6" s="348"/>
      <c r="E6" s="319"/>
      <c r="F6" s="318"/>
      <c r="G6" s="318"/>
      <c r="H6" s="318"/>
      <c r="I6" s="318"/>
      <c r="J6" s="301"/>
      <c r="K6" s="318"/>
      <c r="L6" s="348"/>
      <c r="M6" s="348"/>
      <c r="N6" s="319"/>
      <c r="O6" s="318"/>
      <c r="P6" s="318"/>
      <c r="Q6" s="318"/>
      <c r="R6" s="318"/>
    </row>
    <row r="7" spans="1:18" ht="14.1" customHeight="1">
      <c r="A7" s="301"/>
      <c r="B7" s="336" t="s">
        <v>286</v>
      </c>
      <c r="C7" s="348"/>
      <c r="D7" s="348"/>
      <c r="E7" s="319"/>
      <c r="F7" s="318"/>
      <c r="G7" s="318"/>
      <c r="H7" s="318"/>
      <c r="I7" s="318"/>
      <c r="J7" s="301"/>
      <c r="K7" s="380" t="s">
        <v>347</v>
      </c>
      <c r="L7" s="380"/>
      <c r="M7" s="358"/>
      <c r="N7" s="319"/>
      <c r="O7" s="320"/>
      <c r="P7" s="320"/>
      <c r="Q7" s="320"/>
      <c r="R7" s="320"/>
    </row>
    <row r="8" spans="1:18" ht="14.1" customHeight="1">
      <c r="A8" s="301"/>
      <c r="B8" s="321" t="s">
        <v>314</v>
      </c>
      <c r="C8" s="346"/>
      <c r="D8" s="346"/>
      <c r="E8" s="322"/>
      <c r="F8" s="337"/>
      <c r="G8" s="337"/>
      <c r="H8" s="337"/>
      <c r="I8" s="337"/>
      <c r="J8" s="301"/>
      <c r="K8" s="321" t="s">
        <v>314</v>
      </c>
      <c r="L8" s="359"/>
      <c r="M8" s="359"/>
      <c r="N8" s="322"/>
      <c r="O8" s="323"/>
      <c r="P8" s="323"/>
      <c r="Q8" s="323"/>
      <c r="R8" s="323"/>
    </row>
    <row r="9" spans="1:18" ht="12.75" customHeight="1">
      <c r="A9" s="301"/>
      <c r="B9" s="338" t="s">
        <v>288</v>
      </c>
      <c r="C9" s="347">
        <v>278.39999999999998</v>
      </c>
      <c r="D9" s="347">
        <v>259.39999999999998</v>
      </c>
      <c r="E9" s="340">
        <v>241.7</v>
      </c>
      <c r="F9" s="339">
        <v>255.9</v>
      </c>
      <c r="G9" s="339">
        <v>249.8</v>
      </c>
      <c r="H9" s="339">
        <v>228.9</v>
      </c>
      <c r="I9" s="339">
        <v>214.4</v>
      </c>
      <c r="J9" s="301"/>
      <c r="K9" s="324" t="s">
        <v>288</v>
      </c>
      <c r="L9" s="360">
        <v>162</v>
      </c>
      <c r="M9" s="360">
        <v>146.6</v>
      </c>
      <c r="N9" s="326">
        <v>144.30000000000001</v>
      </c>
      <c r="O9" s="325">
        <v>153.19999999999999</v>
      </c>
      <c r="P9" s="325">
        <v>144</v>
      </c>
      <c r="Q9" s="325">
        <v>134.80000000000001</v>
      </c>
      <c r="R9" s="325">
        <v>132.9</v>
      </c>
    </row>
    <row r="10" spans="1:18" ht="12.75" customHeight="1">
      <c r="A10" s="301"/>
      <c r="B10" s="338" t="s">
        <v>0</v>
      </c>
      <c r="C10" s="347">
        <v>150.9</v>
      </c>
      <c r="D10" s="347">
        <v>139.30000000000001</v>
      </c>
      <c r="E10" s="340">
        <v>129</v>
      </c>
      <c r="F10" s="339">
        <v>139.5</v>
      </c>
      <c r="G10" s="339">
        <v>133.19999999999999</v>
      </c>
      <c r="H10" s="339">
        <v>120.6</v>
      </c>
      <c r="I10" s="339">
        <v>112.1</v>
      </c>
      <c r="J10" s="301"/>
      <c r="K10" s="324" t="s">
        <v>344</v>
      </c>
      <c r="L10" s="360">
        <v>65.900000000000006</v>
      </c>
      <c r="M10" s="360">
        <v>53.5</v>
      </c>
      <c r="N10" s="326">
        <v>59.1</v>
      </c>
      <c r="O10" s="325">
        <v>67.5</v>
      </c>
      <c r="P10" s="325">
        <v>58.9</v>
      </c>
      <c r="Q10" s="325">
        <v>52.4</v>
      </c>
      <c r="R10" s="325">
        <v>50.4</v>
      </c>
    </row>
    <row r="11" spans="1:18" ht="12.75" customHeight="1">
      <c r="A11" s="301"/>
      <c r="B11" s="338" t="s">
        <v>349</v>
      </c>
      <c r="C11" s="347">
        <v>96.5</v>
      </c>
      <c r="D11" s="347">
        <v>84.7</v>
      </c>
      <c r="E11" s="340">
        <v>79.5</v>
      </c>
      <c r="F11" s="339">
        <v>96</v>
      </c>
      <c r="G11" s="339">
        <v>84.4</v>
      </c>
      <c r="H11" s="339">
        <v>76.8</v>
      </c>
      <c r="I11" s="339">
        <v>66.599999999999994</v>
      </c>
      <c r="J11" s="301"/>
      <c r="K11" s="324" t="s">
        <v>377</v>
      </c>
      <c r="L11" s="360">
        <v>-9.1</v>
      </c>
      <c r="M11" s="360">
        <v>-8.8000000000000007</v>
      </c>
      <c r="N11" s="326">
        <v>-8.6999999999999993</v>
      </c>
      <c r="O11" s="325">
        <v>-8.6999999999999993</v>
      </c>
      <c r="P11" s="325">
        <v>-8.8000000000000007</v>
      </c>
      <c r="Q11" s="325">
        <v>-9</v>
      </c>
      <c r="R11" s="325">
        <v>-8.8000000000000007</v>
      </c>
    </row>
    <row r="12" spans="1:18" ht="12.75" customHeight="1">
      <c r="A12" s="301"/>
      <c r="B12" s="338" t="s">
        <v>363</v>
      </c>
      <c r="C12" s="347">
        <v>-14.9</v>
      </c>
      <c r="D12" s="347">
        <v>-14.6</v>
      </c>
      <c r="E12" s="340">
        <v>-14</v>
      </c>
      <c r="F12" s="339">
        <v>-17</v>
      </c>
      <c r="G12" s="339">
        <v>-13.5</v>
      </c>
      <c r="H12" s="339">
        <v>-13</v>
      </c>
      <c r="I12" s="339">
        <v>-12.6</v>
      </c>
      <c r="J12" s="301"/>
      <c r="K12" s="324" t="s">
        <v>348</v>
      </c>
      <c r="L12" s="360">
        <v>56.8</v>
      </c>
      <c r="M12" s="360">
        <v>44.7</v>
      </c>
      <c r="N12" s="326">
        <v>50.4</v>
      </c>
      <c r="O12" s="325">
        <v>58.8</v>
      </c>
      <c r="P12" s="325">
        <v>50.41</v>
      </c>
      <c r="Q12" s="325">
        <v>43.3</v>
      </c>
      <c r="R12" s="325">
        <v>41.6</v>
      </c>
    </row>
    <row r="13" spans="1:18" ht="12.75" customHeight="1">
      <c r="A13" s="301"/>
      <c r="B13" s="338" t="s">
        <v>345</v>
      </c>
      <c r="C13" s="347">
        <v>81.599999999999994</v>
      </c>
      <c r="D13" s="347">
        <v>70.099999999999994</v>
      </c>
      <c r="E13" s="340">
        <v>65.5</v>
      </c>
      <c r="F13" s="339">
        <v>79</v>
      </c>
      <c r="G13" s="339">
        <v>71</v>
      </c>
      <c r="H13" s="339">
        <v>63.9</v>
      </c>
      <c r="I13" s="339">
        <v>54</v>
      </c>
      <c r="J13" s="301"/>
      <c r="K13" s="321" t="s">
        <v>352</v>
      </c>
      <c r="L13" s="361"/>
      <c r="M13" s="361"/>
      <c r="N13" s="322"/>
      <c r="O13" s="327"/>
      <c r="P13" s="327"/>
      <c r="Q13" s="327"/>
      <c r="R13" s="327"/>
    </row>
    <row r="14" spans="1:18" ht="12.75" customHeight="1">
      <c r="A14" s="301"/>
      <c r="B14" s="338" t="s">
        <v>348</v>
      </c>
      <c r="C14" s="347">
        <v>81.2</v>
      </c>
      <c r="D14" s="347">
        <v>70</v>
      </c>
      <c r="E14" s="340">
        <v>64.599999999999994</v>
      </c>
      <c r="F14" s="339">
        <v>74.599999999999994</v>
      </c>
      <c r="G14" s="339">
        <v>69.900000000000006</v>
      </c>
      <c r="H14" s="339">
        <v>57.1</v>
      </c>
      <c r="I14" s="339">
        <v>54</v>
      </c>
      <c r="J14" s="301"/>
      <c r="K14" s="320" t="s">
        <v>372</v>
      </c>
      <c r="L14" s="360">
        <v>12</v>
      </c>
      <c r="M14" s="360">
        <v>9</v>
      </c>
      <c r="N14" s="326">
        <v>9</v>
      </c>
      <c r="O14" s="325">
        <v>7.7</v>
      </c>
      <c r="P14" s="325">
        <v>6</v>
      </c>
      <c r="Q14" s="325">
        <v>10</v>
      </c>
      <c r="R14" s="325">
        <v>13</v>
      </c>
    </row>
    <row r="15" spans="1:18" ht="12.75" customHeight="1">
      <c r="A15" s="301"/>
      <c r="B15" s="338" t="s">
        <v>350</v>
      </c>
      <c r="C15" s="347">
        <v>-5</v>
      </c>
      <c r="D15" s="347">
        <v>-3</v>
      </c>
      <c r="E15" s="340">
        <v>-2.8</v>
      </c>
      <c r="F15" s="339">
        <v>-5.7</v>
      </c>
      <c r="G15" s="339">
        <v>-1.1000000000000001</v>
      </c>
      <c r="H15" s="339">
        <v>-7.2</v>
      </c>
      <c r="I15" s="339">
        <v>-2.2000000000000002</v>
      </c>
      <c r="J15" s="301"/>
      <c r="K15" s="324" t="s">
        <v>366</v>
      </c>
      <c r="L15" s="360">
        <v>10</v>
      </c>
      <c r="M15" s="360">
        <v>8</v>
      </c>
      <c r="N15" s="326">
        <v>10</v>
      </c>
      <c r="O15" s="325">
        <v>10.6</v>
      </c>
      <c r="P15" s="325">
        <v>13</v>
      </c>
      <c r="Q15" s="325">
        <v>13</v>
      </c>
      <c r="R15" s="325">
        <v>14</v>
      </c>
    </row>
    <row r="16" spans="1:18" ht="12.75" customHeight="1">
      <c r="A16" s="301"/>
      <c r="B16" s="338" t="s">
        <v>1</v>
      </c>
      <c r="C16" s="347">
        <v>76.2</v>
      </c>
      <c r="D16" s="347">
        <v>67</v>
      </c>
      <c r="E16" s="340">
        <v>61.8</v>
      </c>
      <c r="F16" s="339">
        <v>68.900000000000006</v>
      </c>
      <c r="G16" s="339">
        <v>68.8</v>
      </c>
      <c r="H16" s="339">
        <v>49.9</v>
      </c>
      <c r="I16" s="339">
        <v>51.8</v>
      </c>
      <c r="J16" s="301"/>
      <c r="K16" s="324" t="s">
        <v>373</v>
      </c>
      <c r="L16" s="362">
        <v>40.700000000000003</v>
      </c>
      <c r="M16" s="362">
        <v>36.5</v>
      </c>
      <c r="N16" s="329">
        <v>41</v>
      </c>
      <c r="O16" s="328">
        <v>44.1</v>
      </c>
      <c r="P16" s="328">
        <v>40.9</v>
      </c>
      <c r="Q16" s="328">
        <v>38.799999999999997</v>
      </c>
      <c r="R16" s="328">
        <v>37.9</v>
      </c>
    </row>
    <row r="17" spans="1:18" ht="12.75" customHeight="1">
      <c r="A17" s="301"/>
      <c r="B17" s="338" t="s">
        <v>343</v>
      </c>
      <c r="C17" s="347">
        <v>-18.3</v>
      </c>
      <c r="D17" s="347">
        <v>-16.100000000000001</v>
      </c>
      <c r="E17" s="340">
        <v>-14.8</v>
      </c>
      <c r="F17" s="339">
        <v>-13</v>
      </c>
      <c r="G17" s="339">
        <v>-17.2</v>
      </c>
      <c r="H17" s="339">
        <v>-12.5</v>
      </c>
      <c r="I17" s="339">
        <v>-12.9</v>
      </c>
      <c r="J17" s="301"/>
      <c r="K17" s="324" t="s">
        <v>359</v>
      </c>
      <c r="L17" s="362">
        <v>35.1</v>
      </c>
      <c r="M17" s="362">
        <v>30.5</v>
      </c>
      <c r="N17" s="329">
        <v>35</v>
      </c>
      <c r="O17" s="328">
        <v>38.4</v>
      </c>
      <c r="P17" s="328">
        <v>34.799999999999997</v>
      </c>
      <c r="Q17" s="328">
        <v>32.1</v>
      </c>
      <c r="R17" s="328">
        <v>31.3</v>
      </c>
    </row>
    <row r="18" spans="1:18" ht="12.75" customHeight="1">
      <c r="A18" s="301"/>
      <c r="B18" s="338" t="s">
        <v>364</v>
      </c>
      <c r="C18" s="347">
        <v>57.9</v>
      </c>
      <c r="D18" s="347">
        <v>50.9</v>
      </c>
      <c r="E18" s="340">
        <v>47</v>
      </c>
      <c r="F18" s="339">
        <v>56</v>
      </c>
      <c r="G18" s="339">
        <v>51.6</v>
      </c>
      <c r="H18" s="339">
        <v>37.4</v>
      </c>
      <c r="I18" s="339">
        <v>38.9</v>
      </c>
      <c r="J18" s="301"/>
      <c r="K18" s="324" t="s">
        <v>376</v>
      </c>
      <c r="L18" s="360">
        <v>467.1</v>
      </c>
      <c r="M18" s="360">
        <v>472.9</v>
      </c>
      <c r="N18" s="326">
        <v>464.9</v>
      </c>
      <c r="O18" s="325">
        <v>432</v>
      </c>
      <c r="P18" s="325">
        <v>457.5</v>
      </c>
      <c r="Q18" s="325">
        <v>440.1</v>
      </c>
      <c r="R18" s="325">
        <v>424.5</v>
      </c>
    </row>
    <row r="19" spans="1:18" s="307" customFormat="1" ht="12.75" customHeight="1">
      <c r="B19" s="318"/>
      <c r="C19" s="348"/>
      <c r="D19" s="348"/>
      <c r="E19" s="330"/>
      <c r="F19" s="318"/>
      <c r="G19" s="318"/>
      <c r="H19" s="318"/>
      <c r="I19" s="318"/>
      <c r="J19" s="301"/>
      <c r="K19" s="324" t="s">
        <v>367</v>
      </c>
      <c r="L19" s="361">
        <v>45</v>
      </c>
      <c r="M19" s="361">
        <v>42</v>
      </c>
      <c r="N19" s="322">
        <v>45</v>
      </c>
      <c r="O19" s="327">
        <v>52.9</v>
      </c>
      <c r="P19" s="327">
        <v>44.7</v>
      </c>
      <c r="Q19" s="327">
        <v>40.1</v>
      </c>
      <c r="R19" s="327">
        <v>40</v>
      </c>
    </row>
    <row r="20" spans="1:18" ht="12.75" customHeight="1">
      <c r="A20" s="301"/>
      <c r="B20" s="321" t="s">
        <v>96</v>
      </c>
      <c r="C20" s="349"/>
      <c r="D20" s="349"/>
      <c r="E20" s="308"/>
      <c r="F20" s="341"/>
      <c r="G20" s="341"/>
      <c r="H20" s="341"/>
      <c r="I20" s="341"/>
      <c r="J20" s="307"/>
      <c r="K20" s="320"/>
      <c r="L20" s="358"/>
      <c r="M20" s="358"/>
      <c r="N20" s="330"/>
      <c r="O20" s="320"/>
      <c r="P20" s="320"/>
      <c r="Q20" s="320"/>
      <c r="R20" s="320"/>
    </row>
    <row r="21" spans="1:18" ht="12.75" customHeight="1">
      <c r="A21" s="301"/>
      <c r="B21" s="318" t="s">
        <v>341</v>
      </c>
      <c r="C21" s="347">
        <v>90.5</v>
      </c>
      <c r="D21" s="347">
        <v>67.400000000000006</v>
      </c>
      <c r="E21" s="340">
        <v>2.4</v>
      </c>
      <c r="F21" s="339">
        <v>130</v>
      </c>
      <c r="G21" s="339">
        <v>60.4</v>
      </c>
      <c r="H21" s="339">
        <v>53.4</v>
      </c>
      <c r="I21" s="339">
        <v>1.2</v>
      </c>
      <c r="J21" s="301"/>
      <c r="K21" s="331" t="s">
        <v>19</v>
      </c>
      <c r="L21" s="358"/>
      <c r="M21" s="358"/>
      <c r="N21" s="332"/>
      <c r="O21" s="320"/>
      <c r="P21" s="320"/>
      <c r="Q21" s="320"/>
      <c r="R21" s="320"/>
    </row>
    <row r="22" spans="1:18" ht="12.75" customHeight="1">
      <c r="A22" s="301"/>
      <c r="B22" s="338" t="s">
        <v>342</v>
      </c>
      <c r="C22" s="347">
        <v>-22.3</v>
      </c>
      <c r="D22" s="347">
        <v>-24.7</v>
      </c>
      <c r="E22" s="340">
        <v>-95.4</v>
      </c>
      <c r="F22" s="339">
        <v>-14.1</v>
      </c>
      <c r="G22" s="339">
        <v>-19.5</v>
      </c>
      <c r="H22" s="339">
        <v>-23.6</v>
      </c>
      <c r="I22" s="339">
        <v>-17.8</v>
      </c>
      <c r="J22" s="301"/>
      <c r="K22" s="321" t="s">
        <v>314</v>
      </c>
      <c r="L22" s="359"/>
      <c r="M22" s="359"/>
      <c r="N22" s="332"/>
      <c r="O22" s="323"/>
      <c r="P22" s="323"/>
      <c r="Q22" s="323"/>
      <c r="R22" s="323"/>
    </row>
    <row r="23" spans="1:18" ht="12.75" customHeight="1">
      <c r="A23" s="301"/>
      <c r="B23" s="338" t="s">
        <v>351</v>
      </c>
      <c r="C23" s="347">
        <v>68.2</v>
      </c>
      <c r="D23" s="347">
        <v>42.7</v>
      </c>
      <c r="E23" s="340">
        <v>-93</v>
      </c>
      <c r="F23" s="339">
        <v>115.8</v>
      </c>
      <c r="G23" s="339">
        <v>40.9</v>
      </c>
      <c r="H23" s="339">
        <v>-139.6</v>
      </c>
      <c r="I23" s="339">
        <v>-16.600000000000001</v>
      </c>
      <c r="J23" s="301"/>
      <c r="K23" s="324" t="s">
        <v>288</v>
      </c>
      <c r="L23" s="360">
        <v>58.5</v>
      </c>
      <c r="M23" s="360">
        <v>58.6</v>
      </c>
      <c r="N23" s="326">
        <v>46</v>
      </c>
      <c r="O23" s="325">
        <v>50.3</v>
      </c>
      <c r="P23" s="325">
        <v>52.4</v>
      </c>
      <c r="Q23" s="325">
        <v>45.2</v>
      </c>
      <c r="R23" s="325">
        <v>36</v>
      </c>
    </row>
    <row r="24" spans="1:18" ht="26.25" customHeight="1">
      <c r="A24" s="301"/>
      <c r="B24" s="338" t="s">
        <v>378</v>
      </c>
      <c r="C24" s="347">
        <v>68.400000000000006</v>
      </c>
      <c r="D24" s="347">
        <v>48.8</v>
      </c>
      <c r="E24" s="340">
        <v>-19.100000000000001</v>
      </c>
      <c r="F24" s="339">
        <v>117.5</v>
      </c>
      <c r="G24" s="339">
        <v>42</v>
      </c>
      <c r="H24" s="339">
        <v>32.5</v>
      </c>
      <c r="I24" s="339">
        <v>-16.600000000000001</v>
      </c>
      <c r="J24" s="301"/>
      <c r="K24" s="324" t="s">
        <v>344</v>
      </c>
      <c r="L24" s="360">
        <v>20.7</v>
      </c>
      <c r="M24" s="360">
        <v>22.7</v>
      </c>
      <c r="N24" s="326">
        <v>13.4</v>
      </c>
      <c r="O24" s="325">
        <v>21</v>
      </c>
      <c r="P24" s="325">
        <v>17.399999999999999</v>
      </c>
      <c r="Q24" s="325">
        <v>17.2</v>
      </c>
      <c r="R24" s="325">
        <v>11.2</v>
      </c>
    </row>
    <row r="25" spans="1:18" s="307" customFormat="1" ht="12.75" customHeight="1">
      <c r="B25" s="318"/>
      <c r="C25" s="348"/>
      <c r="D25" s="348"/>
      <c r="E25" s="330"/>
      <c r="F25" s="318"/>
      <c r="G25" s="318"/>
      <c r="H25" s="318"/>
      <c r="I25" s="318"/>
      <c r="J25" s="301"/>
      <c r="K25" s="324" t="s">
        <v>377</v>
      </c>
      <c r="L25" s="360">
        <v>-4.0999999999999996</v>
      </c>
      <c r="M25" s="360">
        <v>-4.0999999999999996</v>
      </c>
      <c r="N25" s="326">
        <v>-3.7</v>
      </c>
      <c r="O25" s="325">
        <v>-6.8</v>
      </c>
      <c r="P25" s="325">
        <v>-3.2</v>
      </c>
      <c r="Q25" s="325">
        <v>-2.5</v>
      </c>
      <c r="R25" s="325">
        <v>-2.2999999999999998</v>
      </c>
    </row>
    <row r="26" spans="1:18" ht="12.75" customHeight="1">
      <c r="A26" s="301"/>
      <c r="B26" s="321" t="s">
        <v>352</v>
      </c>
      <c r="C26" s="350"/>
      <c r="D26" s="350"/>
      <c r="E26" s="309"/>
      <c r="F26" s="341"/>
      <c r="G26" s="341"/>
      <c r="H26" s="341"/>
      <c r="I26" s="341"/>
      <c r="J26" s="301"/>
      <c r="K26" s="324" t="s">
        <v>348</v>
      </c>
      <c r="L26" s="360">
        <v>16.600000000000001</v>
      </c>
      <c r="M26" s="360">
        <v>18.600000000000001</v>
      </c>
      <c r="N26" s="326">
        <v>9.6999999999999993</v>
      </c>
      <c r="O26" s="325">
        <v>14.2</v>
      </c>
      <c r="P26" s="325">
        <v>14.2</v>
      </c>
      <c r="Q26" s="325">
        <v>14.7</v>
      </c>
      <c r="R26" s="325">
        <v>8.9</v>
      </c>
    </row>
    <row r="27" spans="1:18" ht="12.75" customHeight="1">
      <c r="A27" s="301"/>
      <c r="B27" s="318" t="s">
        <v>365</v>
      </c>
      <c r="C27" s="351">
        <v>0.44</v>
      </c>
      <c r="D27" s="351">
        <v>0.38</v>
      </c>
      <c r="E27" s="343">
        <v>0.25</v>
      </c>
      <c r="F27" s="342">
        <v>0.43</v>
      </c>
      <c r="G27" s="342">
        <v>0.39</v>
      </c>
      <c r="H27" s="342">
        <v>0.28999999999999998</v>
      </c>
      <c r="I27" s="342">
        <v>0.3</v>
      </c>
      <c r="J27" s="301"/>
      <c r="K27" s="321" t="s">
        <v>352</v>
      </c>
      <c r="L27" s="361"/>
      <c r="M27" s="361"/>
      <c r="N27" s="322"/>
      <c r="O27" s="327"/>
      <c r="P27" s="327"/>
      <c r="Q27" s="327"/>
      <c r="R27" s="327"/>
    </row>
    <row r="28" spans="1:18" ht="12.75" customHeight="1">
      <c r="A28" s="301"/>
      <c r="B28" s="338" t="s">
        <v>366</v>
      </c>
      <c r="C28" s="347">
        <v>10</v>
      </c>
      <c r="D28" s="347">
        <v>9</v>
      </c>
      <c r="E28" s="340">
        <v>11</v>
      </c>
      <c r="F28" s="339">
        <v>9</v>
      </c>
      <c r="G28" s="339">
        <v>12</v>
      </c>
      <c r="H28" s="339">
        <v>12</v>
      </c>
      <c r="I28" s="339">
        <v>14</v>
      </c>
      <c r="J28" s="301"/>
      <c r="K28" s="320" t="s">
        <v>372</v>
      </c>
      <c r="L28" s="360">
        <v>12</v>
      </c>
      <c r="M28" s="360">
        <v>30</v>
      </c>
      <c r="N28" s="326">
        <v>28</v>
      </c>
      <c r="O28" s="325">
        <v>10.9</v>
      </c>
      <c r="P28" s="325">
        <v>22</v>
      </c>
      <c r="Q28" s="325">
        <v>3</v>
      </c>
      <c r="R28" s="325">
        <v>11</v>
      </c>
    </row>
    <row r="29" spans="1:18" ht="12.75" customHeight="1">
      <c r="A29" s="301"/>
      <c r="B29" s="338" t="s">
        <v>353</v>
      </c>
      <c r="C29" s="352">
        <v>54.2</v>
      </c>
      <c r="D29" s="352">
        <v>53.7</v>
      </c>
      <c r="E29" s="322">
        <v>53.4</v>
      </c>
      <c r="F29" s="344">
        <v>54.5</v>
      </c>
      <c r="G29" s="344">
        <v>53.3</v>
      </c>
      <c r="H29" s="344">
        <v>52.7</v>
      </c>
      <c r="I29" s="344">
        <v>52.3</v>
      </c>
      <c r="J29" s="301"/>
      <c r="K29" s="324" t="s">
        <v>366</v>
      </c>
      <c r="L29" s="360">
        <v>14</v>
      </c>
      <c r="M29" s="360">
        <v>13</v>
      </c>
      <c r="N29" s="326">
        <v>8</v>
      </c>
      <c r="O29" s="325">
        <v>0</v>
      </c>
      <c r="P29" s="325">
        <v>3</v>
      </c>
      <c r="Q29" s="325">
        <v>0</v>
      </c>
      <c r="R29" s="325">
        <v>5</v>
      </c>
    </row>
    <row r="30" spans="1:18" ht="12.75" customHeight="1">
      <c r="A30" s="301"/>
      <c r="B30" s="338" t="s">
        <v>354</v>
      </c>
      <c r="C30" s="352">
        <v>34.700000000000003</v>
      </c>
      <c r="D30" s="352">
        <v>32.700000000000003</v>
      </c>
      <c r="E30" s="322">
        <v>32.9</v>
      </c>
      <c r="F30" s="344">
        <v>37.5</v>
      </c>
      <c r="G30" s="344">
        <v>33.799999999999997</v>
      </c>
      <c r="H30" s="344">
        <v>33.6</v>
      </c>
      <c r="I30" s="344">
        <v>31.1</v>
      </c>
      <c r="J30" s="301"/>
      <c r="K30" s="324" t="s">
        <v>373</v>
      </c>
      <c r="L30" s="361">
        <v>35.4</v>
      </c>
      <c r="M30" s="361">
        <v>38.799999999999997</v>
      </c>
      <c r="N30" s="322">
        <v>29.2</v>
      </c>
      <c r="O30" s="327">
        <v>41.7</v>
      </c>
      <c r="P30" s="327">
        <v>33.299999999999997</v>
      </c>
      <c r="Q30" s="327">
        <v>38</v>
      </c>
      <c r="R30" s="327">
        <v>31.2</v>
      </c>
    </row>
    <row r="31" spans="1:18" ht="12.75" customHeight="1">
      <c r="A31" s="301"/>
      <c r="B31" s="338" t="s">
        <v>355</v>
      </c>
      <c r="C31" s="352">
        <v>29.3</v>
      </c>
      <c r="D31" s="352">
        <v>27</v>
      </c>
      <c r="E31" s="322">
        <v>27.1</v>
      </c>
      <c r="F31" s="344">
        <v>30.9</v>
      </c>
      <c r="G31" s="344">
        <v>28.4</v>
      </c>
      <c r="H31" s="344">
        <v>27.9</v>
      </c>
      <c r="I31" s="344">
        <v>25.2</v>
      </c>
      <c r="J31" s="301"/>
      <c r="K31" s="324" t="s">
        <v>359</v>
      </c>
      <c r="L31" s="361">
        <v>28.3</v>
      </c>
      <c r="M31" s="361">
        <v>31.7</v>
      </c>
      <c r="N31" s="322">
        <v>21.1</v>
      </c>
      <c r="O31" s="327">
        <v>28.3</v>
      </c>
      <c r="P31" s="327">
        <v>27.2</v>
      </c>
      <c r="Q31" s="327">
        <v>32.5</v>
      </c>
      <c r="R31" s="327">
        <v>24.7</v>
      </c>
    </row>
    <row r="32" spans="1:18" ht="12.75" customHeight="1">
      <c r="A32" s="301"/>
      <c r="B32" s="338" t="s">
        <v>359</v>
      </c>
      <c r="C32" s="352">
        <v>29.1</v>
      </c>
      <c r="D32" s="352">
        <v>27</v>
      </c>
      <c r="E32" s="322">
        <v>26.8</v>
      </c>
      <c r="F32" s="344">
        <v>29.2</v>
      </c>
      <c r="G32" s="344">
        <v>28.000000000000004</v>
      </c>
      <c r="H32" s="344">
        <v>24.9</v>
      </c>
      <c r="I32" s="344">
        <v>25.2</v>
      </c>
      <c r="J32" s="301"/>
      <c r="K32" s="324" t="s">
        <v>376</v>
      </c>
      <c r="L32" s="360">
        <v>250.2</v>
      </c>
      <c r="M32" s="360">
        <v>243.3</v>
      </c>
      <c r="N32" s="326">
        <v>234.6</v>
      </c>
      <c r="O32" s="325">
        <v>202</v>
      </c>
      <c r="P32" s="325">
        <v>204</v>
      </c>
      <c r="Q32" s="325">
        <v>197.7</v>
      </c>
      <c r="R32" s="325">
        <v>147</v>
      </c>
    </row>
    <row r="33" spans="1:18" ht="12.75" customHeight="1">
      <c r="A33" s="301"/>
      <c r="B33" s="338" t="s">
        <v>367</v>
      </c>
      <c r="C33" s="352">
        <v>39.200000000000003</v>
      </c>
      <c r="D33" s="352">
        <v>34.1</v>
      </c>
      <c r="E33" s="322">
        <v>34.299999999999997</v>
      </c>
      <c r="F33" s="344">
        <v>42.5</v>
      </c>
      <c r="G33" s="344">
        <v>37.5</v>
      </c>
      <c r="H33" s="344">
        <v>36</v>
      </c>
      <c r="I33" s="344">
        <v>33.1</v>
      </c>
      <c r="J33" s="301"/>
      <c r="K33" s="324" t="s">
        <v>367</v>
      </c>
      <c r="L33" s="361">
        <v>26.4</v>
      </c>
      <c r="M33" s="361">
        <v>25.4</v>
      </c>
      <c r="N33" s="322">
        <v>17.8</v>
      </c>
      <c r="O33" s="327">
        <v>28</v>
      </c>
      <c r="P33" s="327">
        <v>28.3</v>
      </c>
      <c r="Q33" s="327">
        <v>34.1</v>
      </c>
      <c r="R33" s="327">
        <v>24.9</v>
      </c>
    </row>
    <row r="34" spans="1:18" ht="12.75" customHeight="1">
      <c r="B34" s="338" t="s">
        <v>357</v>
      </c>
      <c r="C34" s="352">
        <v>6.7</v>
      </c>
      <c r="D34" s="352">
        <v>7.1</v>
      </c>
      <c r="E34" s="345">
        <v>7.4</v>
      </c>
      <c r="F34" s="344">
        <v>6.6</v>
      </c>
      <c r="G34" s="344">
        <v>7</v>
      </c>
      <c r="H34" s="344">
        <v>7.2</v>
      </c>
      <c r="I34" s="344">
        <v>7.8</v>
      </c>
      <c r="K34" s="333"/>
      <c r="L34" s="363"/>
      <c r="M34" s="363"/>
      <c r="N34" s="334"/>
      <c r="O34" s="333"/>
      <c r="P34" s="333"/>
      <c r="Q34" s="333"/>
      <c r="R34" s="333"/>
    </row>
    <row r="35" spans="1:18" ht="12.75" customHeight="1">
      <c r="B35" s="338" t="s">
        <v>358</v>
      </c>
      <c r="C35" s="352">
        <v>8</v>
      </c>
      <c r="D35" s="352">
        <v>9.5</v>
      </c>
      <c r="E35" s="345">
        <v>10.199999999999999</v>
      </c>
      <c r="F35" s="344">
        <v>6.7</v>
      </c>
      <c r="G35" s="344">
        <v>7.8</v>
      </c>
      <c r="H35" s="344">
        <v>10.3</v>
      </c>
      <c r="I35" s="344">
        <v>8.3000000000000007</v>
      </c>
      <c r="J35" s="301"/>
      <c r="K35" s="331" t="s">
        <v>315</v>
      </c>
      <c r="L35" s="358"/>
      <c r="M35" s="358"/>
      <c r="N35" s="319"/>
      <c r="O35" s="320"/>
      <c r="P35" s="320"/>
      <c r="Q35" s="320"/>
      <c r="R35" s="320"/>
    </row>
    <row r="36" spans="1:18" ht="12.75" customHeight="1">
      <c r="B36" s="338" t="s">
        <v>356</v>
      </c>
      <c r="C36" s="352">
        <v>19.899999999999999</v>
      </c>
      <c r="D36" s="352">
        <v>21.1</v>
      </c>
      <c r="E36" s="345">
        <v>20.5</v>
      </c>
      <c r="F36" s="344">
        <v>15.5</v>
      </c>
      <c r="G36" s="344">
        <v>21</v>
      </c>
      <c r="H36" s="344">
        <v>19.7</v>
      </c>
      <c r="I36" s="344">
        <v>19.399999999999999</v>
      </c>
      <c r="J36" s="301"/>
      <c r="K36" s="321" t="s">
        <v>314</v>
      </c>
      <c r="L36" s="359"/>
      <c r="M36" s="359"/>
      <c r="N36" s="322"/>
      <c r="O36" s="323"/>
      <c r="P36" s="323"/>
      <c r="Q36" s="323"/>
      <c r="R36" s="323"/>
    </row>
    <row r="37" spans="1:18" ht="12.75" customHeight="1">
      <c r="B37" s="338" t="s">
        <v>368</v>
      </c>
      <c r="C37" s="352" t="s">
        <v>382</v>
      </c>
      <c r="D37" s="352" t="s">
        <v>381</v>
      </c>
      <c r="E37" s="322" t="s">
        <v>380</v>
      </c>
      <c r="F37" s="344" t="s">
        <v>369</v>
      </c>
      <c r="G37" s="344" t="s">
        <v>374</v>
      </c>
      <c r="H37" s="344" t="s">
        <v>375</v>
      </c>
      <c r="I37" s="344" t="s">
        <v>369</v>
      </c>
      <c r="J37" s="301"/>
      <c r="K37" s="324" t="s">
        <v>288</v>
      </c>
      <c r="L37" s="360">
        <v>57.9</v>
      </c>
      <c r="M37" s="360">
        <v>54.2</v>
      </c>
      <c r="N37" s="326">
        <v>51.4</v>
      </c>
      <c r="O37" s="325">
        <v>52.4</v>
      </c>
      <c r="P37" s="325">
        <v>53.4</v>
      </c>
      <c r="Q37" s="325">
        <v>48.8</v>
      </c>
      <c r="R37" s="325">
        <v>45.4</v>
      </c>
    </row>
    <row r="38" spans="1:18" ht="12.75" customHeight="1">
      <c r="J38" s="301"/>
      <c r="K38" s="324" t="s">
        <v>344</v>
      </c>
      <c r="L38" s="360">
        <v>9.9</v>
      </c>
      <c r="M38" s="360">
        <v>8.5</v>
      </c>
      <c r="N38" s="326">
        <v>7</v>
      </c>
      <c r="O38" s="325">
        <v>7.5</v>
      </c>
      <c r="P38" s="325">
        <v>8.1</v>
      </c>
      <c r="Q38" s="325">
        <v>7.3</v>
      </c>
      <c r="R38" s="325">
        <v>5</v>
      </c>
    </row>
    <row r="39" spans="1:18" ht="12.75" customHeight="1">
      <c r="J39" s="301"/>
      <c r="K39" s="324" t="s">
        <v>377</v>
      </c>
      <c r="L39" s="360">
        <v>-1.7</v>
      </c>
      <c r="M39" s="360">
        <v>-1.7</v>
      </c>
      <c r="N39" s="326">
        <v>-1.6</v>
      </c>
      <c r="O39" s="325">
        <v>-1.6</v>
      </c>
      <c r="P39" s="325">
        <v>-1.5</v>
      </c>
      <c r="Q39" s="325">
        <v>-1.5</v>
      </c>
      <c r="R39" s="325">
        <v>-1.5</v>
      </c>
    </row>
    <row r="40" spans="1:18" ht="12.75" customHeight="1">
      <c r="J40" s="301"/>
      <c r="K40" s="324" t="s">
        <v>348</v>
      </c>
      <c r="L40" s="360">
        <v>8.1999999999999993</v>
      </c>
      <c r="M40" s="360">
        <v>6.8</v>
      </c>
      <c r="N40" s="326">
        <v>5.4</v>
      </c>
      <c r="O40" s="325">
        <v>5.9</v>
      </c>
      <c r="P40" s="325">
        <v>6.6</v>
      </c>
      <c r="Q40" s="325">
        <v>5.8</v>
      </c>
      <c r="R40" s="325">
        <v>3.5</v>
      </c>
    </row>
    <row r="41" spans="1:18" ht="12.75" customHeight="1">
      <c r="J41" s="301"/>
      <c r="K41" s="321" t="s">
        <v>352</v>
      </c>
      <c r="L41" s="361"/>
      <c r="M41" s="361"/>
      <c r="N41" s="322"/>
      <c r="O41" s="327"/>
      <c r="P41" s="327"/>
      <c r="Q41" s="327"/>
      <c r="R41" s="327"/>
    </row>
    <row r="42" spans="1:18" ht="12.75" customHeight="1">
      <c r="J42" s="301"/>
      <c r="K42" s="320" t="s">
        <v>372</v>
      </c>
      <c r="L42" s="360">
        <v>8</v>
      </c>
      <c r="M42" s="360">
        <v>11</v>
      </c>
      <c r="N42" s="326">
        <v>13</v>
      </c>
      <c r="O42" s="325">
        <v>13.8</v>
      </c>
      <c r="P42" s="325">
        <v>9</v>
      </c>
      <c r="Q42" s="325">
        <v>16</v>
      </c>
      <c r="R42" s="325">
        <v>20</v>
      </c>
    </row>
    <row r="43" spans="1:18" ht="12.75" customHeight="1">
      <c r="J43" s="301"/>
      <c r="K43" s="324" t="s">
        <v>366</v>
      </c>
      <c r="L43" s="360">
        <v>6</v>
      </c>
      <c r="M43" s="360">
        <v>9</v>
      </c>
      <c r="N43" s="326">
        <v>13</v>
      </c>
      <c r="O43" s="325">
        <v>15.6</v>
      </c>
      <c r="P43" s="325">
        <v>17</v>
      </c>
      <c r="Q43" s="325">
        <v>21</v>
      </c>
      <c r="R43" s="325">
        <v>23</v>
      </c>
    </row>
    <row r="44" spans="1:18" ht="12.75" customHeight="1">
      <c r="J44" s="301"/>
      <c r="K44" s="324" t="s">
        <v>373</v>
      </c>
      <c r="L44" s="362">
        <v>17</v>
      </c>
      <c r="M44" s="362">
        <v>15.6</v>
      </c>
      <c r="N44" s="329">
        <v>13.6</v>
      </c>
      <c r="O44" s="328">
        <v>14.3</v>
      </c>
      <c r="P44" s="328">
        <v>15.2</v>
      </c>
      <c r="Q44" s="328">
        <v>14.9</v>
      </c>
      <c r="R44" s="328">
        <v>11.1</v>
      </c>
    </row>
    <row r="45" spans="1:18" ht="12.75" customHeight="1">
      <c r="J45" s="301"/>
      <c r="K45" s="324" t="s">
        <v>359</v>
      </c>
      <c r="L45" s="362">
        <v>14.1</v>
      </c>
      <c r="M45" s="362">
        <v>12.5</v>
      </c>
      <c r="N45" s="329">
        <v>10.5</v>
      </c>
      <c r="O45" s="328">
        <v>11.2</v>
      </c>
      <c r="P45" s="328">
        <v>12.4</v>
      </c>
      <c r="Q45" s="328">
        <v>11.9</v>
      </c>
      <c r="R45" s="328">
        <v>7.8</v>
      </c>
    </row>
    <row r="46" spans="1:18" ht="12.75" customHeight="1">
      <c r="J46" s="301"/>
      <c r="K46" s="324" t="s">
        <v>376</v>
      </c>
      <c r="L46" s="360">
        <v>114.2</v>
      </c>
      <c r="M46" s="360">
        <v>118.3</v>
      </c>
      <c r="N46" s="326">
        <v>111.3</v>
      </c>
      <c r="O46" s="325">
        <v>84</v>
      </c>
      <c r="P46" s="325">
        <v>103.3</v>
      </c>
      <c r="Q46" s="325">
        <v>106.6</v>
      </c>
      <c r="R46" s="325">
        <v>101.4</v>
      </c>
    </row>
    <row r="47" spans="1:18" ht="12.75" customHeight="1">
      <c r="J47" s="301"/>
      <c r="K47" s="324" t="s">
        <v>367</v>
      </c>
      <c r="L47" s="362">
        <v>27.4</v>
      </c>
      <c r="M47" s="362">
        <v>24.1</v>
      </c>
      <c r="N47" s="329">
        <v>22.1</v>
      </c>
      <c r="O47" s="328">
        <v>24.8</v>
      </c>
      <c r="P47" s="328">
        <v>25</v>
      </c>
      <c r="Q47" s="328">
        <v>22.3</v>
      </c>
      <c r="R47" s="328">
        <v>15.2</v>
      </c>
    </row>
    <row r="48" spans="1:18" ht="12.75" customHeight="1"/>
  </sheetData>
  <mergeCells count="3">
    <mergeCell ref="E3:I3"/>
    <mergeCell ref="N3:R3"/>
    <mergeCell ref="K7:L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indexed="11"/>
  </sheetPr>
  <dimension ref="A1:I105"/>
  <sheetViews>
    <sheetView view="pageBreakPreview" topLeftCell="A55" zoomScaleNormal="100" zoomScaleSheetLayoutView="100" workbookViewId="0">
      <selection activeCell="C30" sqref="C30"/>
    </sheetView>
  </sheetViews>
  <sheetFormatPr defaultRowHeight="12"/>
  <cols>
    <col min="1" max="1" width="3" style="201" customWidth="1"/>
    <col min="2" max="2" width="5.85546875" style="201" customWidth="1"/>
    <col min="3" max="3" width="39.5703125" style="201" customWidth="1"/>
    <col min="4" max="4" width="13.140625" style="201" customWidth="1"/>
    <col min="5" max="5" width="2" style="201" customWidth="1"/>
    <col min="6" max="6" width="5.85546875" style="201" customWidth="1"/>
    <col min="7" max="7" width="28.7109375" style="201" customWidth="1"/>
    <col min="8" max="8" width="9.140625" style="201" customWidth="1"/>
    <col min="9" max="9" width="2.85546875" style="201" customWidth="1"/>
  </cols>
  <sheetData>
    <row r="1" spans="1:9" ht="192">
      <c r="A1" s="188" t="s">
        <v>132</v>
      </c>
      <c r="B1" s="189"/>
      <c r="C1" s="190"/>
      <c r="D1" s="191"/>
      <c r="E1" s="191"/>
      <c r="F1" s="191"/>
      <c r="G1" s="199"/>
      <c r="H1" s="199"/>
      <c r="I1" s="199"/>
    </row>
    <row r="2" spans="1:9" ht="12.75">
      <c r="A2" s="188"/>
      <c r="B2" s="192"/>
      <c r="C2" s="190"/>
      <c r="D2" s="191"/>
      <c r="E2" s="191"/>
      <c r="F2" s="191"/>
      <c r="G2" s="199"/>
      <c r="H2" s="199"/>
      <c r="I2" s="199"/>
    </row>
    <row r="3" spans="1:9" ht="12.75">
      <c r="A3" s="188"/>
      <c r="B3" s="192"/>
      <c r="C3" s="190"/>
      <c r="D3" s="191"/>
      <c r="E3" s="191"/>
      <c r="F3" s="191"/>
      <c r="G3" s="199"/>
      <c r="H3" s="199"/>
      <c r="I3" s="199"/>
    </row>
    <row r="4" spans="1:9" ht="12.75">
      <c r="A4" s="188"/>
      <c r="B4" s="192"/>
      <c r="C4" s="190"/>
      <c r="D4" s="191"/>
      <c r="E4" s="191"/>
      <c r="F4" s="191"/>
      <c r="G4" s="199"/>
      <c r="H4" s="199"/>
      <c r="I4" s="199"/>
    </row>
    <row r="5" spans="1:9" ht="12.75">
      <c r="A5" s="193" t="s">
        <v>41</v>
      </c>
      <c r="B5" s="193"/>
      <c r="C5" s="194"/>
      <c r="D5" s="194"/>
      <c r="E5" s="195"/>
      <c r="F5" s="195"/>
      <c r="G5" s="195"/>
      <c r="H5" s="195"/>
      <c r="I5" s="195"/>
    </row>
    <row r="6" spans="1:9" ht="12.75">
      <c r="A6" s="196"/>
      <c r="B6" s="196"/>
      <c r="C6" s="197"/>
      <c r="D6" s="197"/>
      <c r="E6" s="198"/>
      <c r="F6" s="148"/>
      <c r="G6" s="148"/>
      <c r="H6" s="148"/>
      <c r="I6" s="148"/>
    </row>
    <row r="7" spans="1:9" ht="53.25">
      <c r="A7" s="217" t="e">
        <f>+#REF!+1</f>
        <v>#REF!</v>
      </c>
      <c r="B7" s="190" t="s">
        <v>335</v>
      </c>
      <c r="C7" s="192"/>
      <c r="D7" s="191"/>
      <c r="E7" s="191"/>
      <c r="F7" s="190"/>
      <c r="G7" s="191"/>
      <c r="H7" s="191"/>
      <c r="I7" s="191"/>
    </row>
    <row r="8" spans="1:9">
      <c r="A8" s="217"/>
      <c r="B8" s="191"/>
      <c r="C8" s="192"/>
      <c r="D8" s="191"/>
      <c r="E8" s="191"/>
      <c r="F8" s="190"/>
      <c r="G8" s="191"/>
      <c r="H8" s="191"/>
      <c r="I8" s="191"/>
    </row>
    <row r="9" spans="1:9" ht="12.75">
      <c r="A9" s="217"/>
      <c r="B9" s="256" t="s">
        <v>135</v>
      </c>
      <c r="C9" s="257"/>
      <c r="D9" s="258"/>
      <c r="E9" s="259"/>
      <c r="F9" s="260"/>
      <c r="G9" s="260"/>
      <c r="H9" s="260"/>
      <c r="I9" s="260"/>
    </row>
    <row r="10" spans="1:9" ht="12.75">
      <c r="A10" s="217"/>
      <c r="B10" s="257"/>
      <c r="C10" s="257"/>
      <c r="D10" s="261"/>
      <c r="E10" s="259"/>
      <c r="F10" s="260"/>
      <c r="G10" s="260"/>
      <c r="H10" s="261"/>
    </row>
    <row r="11" spans="1:9" ht="12.75">
      <c r="A11" s="217"/>
      <c r="B11" s="262"/>
      <c r="C11" s="262"/>
      <c r="D11" s="279"/>
      <c r="E11" s="297"/>
      <c r="F11" s="262"/>
      <c r="G11" s="298"/>
      <c r="H11" s="279"/>
    </row>
    <row r="12" spans="1:9" ht="15">
      <c r="A12" s="217"/>
      <c r="B12" s="267"/>
      <c r="C12" s="268" t="s">
        <v>136</v>
      </c>
      <c r="D12" s="269"/>
      <c r="E12" s="270"/>
      <c r="F12" s="264"/>
      <c r="G12" s="271" t="s">
        <v>137</v>
      </c>
      <c r="H12" s="272"/>
    </row>
    <row r="13" spans="1:9" ht="12.75">
      <c r="A13" s="217"/>
      <c r="B13" s="267"/>
      <c r="C13" s="273" t="s">
        <v>85</v>
      </c>
      <c r="D13" s="274" t="s">
        <v>97</v>
      </c>
      <c r="E13" s="270"/>
      <c r="F13" s="264"/>
      <c r="G13" s="275" t="s">
        <v>98</v>
      </c>
      <c r="H13" s="274" t="s">
        <v>99</v>
      </c>
    </row>
    <row r="14" spans="1:9" ht="15">
      <c r="A14" s="217"/>
      <c r="B14" s="267"/>
      <c r="C14" s="273" t="s">
        <v>138</v>
      </c>
      <c r="D14" s="276"/>
      <c r="E14" s="270"/>
      <c r="F14" s="264"/>
      <c r="G14" s="277" t="s">
        <v>101</v>
      </c>
      <c r="H14" s="278"/>
    </row>
    <row r="15" spans="1:9" ht="12.75">
      <c r="A15" s="217"/>
      <c r="B15" s="267"/>
      <c r="C15" s="273"/>
      <c r="D15" s="276"/>
      <c r="E15" s="263"/>
      <c r="F15" s="264"/>
      <c r="G15" s="265"/>
      <c r="H15" s="266"/>
    </row>
    <row r="16" spans="1:9" ht="15">
      <c r="A16" s="217"/>
      <c r="B16" s="267"/>
      <c r="C16" s="275" t="s">
        <v>102</v>
      </c>
      <c r="D16" s="274" t="s">
        <v>103</v>
      </c>
      <c r="E16" s="263"/>
      <c r="F16" s="270"/>
      <c r="G16" s="271" t="s">
        <v>139</v>
      </c>
      <c r="H16" s="272"/>
    </row>
    <row r="17" spans="1:8" ht="12.75">
      <c r="A17" s="217"/>
      <c r="B17" s="267"/>
      <c r="C17" s="273" t="s">
        <v>100</v>
      </c>
      <c r="D17" s="276"/>
      <c r="E17" s="263"/>
      <c r="F17" s="270"/>
      <c r="G17" s="275" t="s">
        <v>104</v>
      </c>
      <c r="H17" s="274" t="s">
        <v>105</v>
      </c>
    </row>
    <row r="18" spans="1:8" ht="15">
      <c r="A18" s="217"/>
      <c r="B18" s="267"/>
      <c r="C18" s="264"/>
      <c r="D18" s="264"/>
      <c r="E18" s="263"/>
      <c r="F18" s="270"/>
      <c r="G18" s="275" t="s">
        <v>106</v>
      </c>
      <c r="H18" s="278"/>
    </row>
    <row r="19" spans="1:8" ht="15">
      <c r="A19" s="217"/>
      <c r="B19" s="267"/>
      <c r="C19" s="277" t="s">
        <v>107</v>
      </c>
      <c r="D19" s="279" t="s">
        <v>108</v>
      </c>
      <c r="E19" s="263"/>
      <c r="F19" s="270"/>
      <c r="G19" s="275" t="s">
        <v>140</v>
      </c>
      <c r="H19" s="278"/>
    </row>
    <row r="20" spans="1:8" ht="15">
      <c r="A20" s="217"/>
      <c r="B20" s="267"/>
      <c r="C20" s="277" t="s">
        <v>138</v>
      </c>
      <c r="D20" s="264"/>
      <c r="E20" s="263"/>
      <c r="F20" s="270"/>
      <c r="G20" s="275"/>
      <c r="H20" s="278"/>
    </row>
    <row r="21" spans="1:8" ht="12.75">
      <c r="A21" s="217"/>
      <c r="B21" s="267"/>
      <c r="C21" s="264"/>
      <c r="D21" s="264"/>
      <c r="E21" s="263"/>
      <c r="F21" s="270"/>
      <c r="G21" s="275" t="s">
        <v>109</v>
      </c>
      <c r="H21" s="279" t="s">
        <v>110</v>
      </c>
    </row>
    <row r="22" spans="1:8" ht="15">
      <c r="A22" s="217"/>
      <c r="B22" s="280"/>
      <c r="C22" s="281" t="s">
        <v>141</v>
      </c>
      <c r="D22" s="276"/>
      <c r="E22" s="263"/>
      <c r="F22" s="270"/>
      <c r="G22" s="275" t="s">
        <v>106</v>
      </c>
      <c r="H22" s="278"/>
    </row>
    <row r="23" spans="1:8">
      <c r="A23" s="217"/>
      <c r="B23" s="280"/>
      <c r="C23" s="277" t="s">
        <v>142</v>
      </c>
      <c r="D23" s="279"/>
      <c r="E23" s="263"/>
      <c r="F23" s="264"/>
      <c r="G23" s="265"/>
      <c r="H23" s="266"/>
    </row>
    <row r="24" spans="1:8">
      <c r="A24" s="217"/>
      <c r="B24" s="280"/>
      <c r="C24" s="277" t="s">
        <v>111</v>
      </c>
      <c r="D24" s="279"/>
      <c r="E24" s="263"/>
      <c r="F24" s="264"/>
      <c r="G24" s="271" t="s">
        <v>143</v>
      </c>
      <c r="H24" s="274"/>
    </row>
    <row r="25" spans="1:8">
      <c r="A25" s="217"/>
      <c r="B25" s="280"/>
      <c r="C25" s="264"/>
      <c r="D25" s="279"/>
      <c r="E25" s="263"/>
      <c r="F25" s="264"/>
      <c r="G25" s="275" t="s">
        <v>112</v>
      </c>
      <c r="H25" s="276" t="s">
        <v>113</v>
      </c>
    </row>
    <row r="26" spans="1:8">
      <c r="A26" s="217"/>
      <c r="B26" s="264"/>
      <c r="C26" s="281" t="s">
        <v>144</v>
      </c>
      <c r="D26" s="279"/>
      <c r="E26" s="263"/>
      <c r="F26" s="264"/>
      <c r="G26" s="277" t="s">
        <v>114</v>
      </c>
      <c r="H26" s="279"/>
    </row>
    <row r="27" spans="1:8">
      <c r="A27" s="217"/>
      <c r="B27" s="264"/>
      <c r="C27" s="277" t="s">
        <v>142</v>
      </c>
      <c r="D27" s="279"/>
      <c r="E27" s="263"/>
      <c r="F27" s="264"/>
      <c r="G27" s="277"/>
      <c r="H27" s="279"/>
    </row>
    <row r="28" spans="1:8">
      <c r="A28" s="217"/>
      <c r="B28" s="264"/>
      <c r="C28" s="277" t="s">
        <v>115</v>
      </c>
      <c r="D28" s="279"/>
      <c r="E28" s="263"/>
      <c r="F28" s="264"/>
      <c r="G28" s="277"/>
      <c r="H28" s="279"/>
    </row>
    <row r="29" spans="1:8">
      <c r="A29" s="217"/>
      <c r="B29" s="264"/>
      <c r="C29" s="264"/>
      <c r="D29" s="264"/>
      <c r="E29" s="263"/>
    </row>
    <row r="30" spans="1:8" ht="15">
      <c r="A30" s="217"/>
      <c r="B30" s="264"/>
      <c r="C30" s="281" t="s">
        <v>145</v>
      </c>
      <c r="D30" s="283"/>
      <c r="E30" s="270"/>
      <c r="F30" s="264"/>
      <c r="G30" s="271" t="s">
        <v>146</v>
      </c>
      <c r="H30" s="278"/>
    </row>
    <row r="31" spans="1:8">
      <c r="A31" s="217"/>
      <c r="B31" s="264"/>
      <c r="C31" s="275" t="s">
        <v>116</v>
      </c>
      <c r="D31" s="274" t="s">
        <v>117</v>
      </c>
      <c r="E31" s="270"/>
      <c r="F31" s="270"/>
      <c r="G31" s="275" t="s">
        <v>118</v>
      </c>
      <c r="H31" s="274" t="s">
        <v>119</v>
      </c>
    </row>
    <row r="32" spans="1:8">
      <c r="A32" s="217"/>
      <c r="B32" s="264"/>
      <c r="C32" s="277" t="s">
        <v>120</v>
      </c>
      <c r="D32" s="279"/>
      <c r="E32" s="270"/>
      <c r="F32" s="270"/>
      <c r="G32" s="277" t="s">
        <v>121</v>
      </c>
      <c r="H32" s="284"/>
    </row>
    <row r="33" spans="1:8" ht="12" customHeight="1">
      <c r="A33" s="217"/>
      <c r="B33" s="264"/>
      <c r="C33" s="273" t="s">
        <v>147</v>
      </c>
      <c r="D33" s="279"/>
      <c r="E33" s="270"/>
      <c r="F33" s="270"/>
      <c r="G33" s="277" t="s">
        <v>148</v>
      </c>
      <c r="H33" s="278"/>
    </row>
    <row r="34" spans="1:8" ht="15">
      <c r="A34" s="217"/>
      <c r="B34" s="264"/>
      <c r="C34" s="273"/>
      <c r="D34" s="279"/>
      <c r="E34" s="270"/>
      <c r="F34" s="270"/>
      <c r="G34" s="277"/>
      <c r="H34" s="272"/>
    </row>
    <row r="35" spans="1:8">
      <c r="A35" s="217"/>
      <c r="B35" s="264"/>
      <c r="C35" s="271" t="s">
        <v>149</v>
      </c>
      <c r="D35" s="276"/>
      <c r="E35" s="270"/>
      <c r="F35" s="270"/>
      <c r="G35" s="285" t="s">
        <v>150</v>
      </c>
      <c r="H35" s="279"/>
    </row>
    <row r="36" spans="1:8">
      <c r="A36" s="217"/>
      <c r="B36" s="264"/>
      <c r="C36" s="275" t="s">
        <v>122</v>
      </c>
      <c r="D36" s="279" t="s">
        <v>123</v>
      </c>
      <c r="E36" s="270"/>
      <c r="F36" s="270"/>
      <c r="G36" s="286" t="s">
        <v>124</v>
      </c>
      <c r="H36" s="287" t="s">
        <v>125</v>
      </c>
    </row>
    <row r="37" spans="1:8">
      <c r="A37" s="217"/>
      <c r="B37" s="264"/>
      <c r="C37" s="275" t="s">
        <v>126</v>
      </c>
      <c r="D37" s="274"/>
      <c r="E37" s="270"/>
      <c r="F37" s="288"/>
      <c r="G37" s="286" t="s">
        <v>127</v>
      </c>
      <c r="H37" s="287"/>
    </row>
    <row r="38" spans="1:8">
      <c r="A38" s="217"/>
      <c r="B38" s="264"/>
      <c r="C38" s="275" t="s">
        <v>151</v>
      </c>
      <c r="D38" s="274"/>
      <c r="E38" s="270"/>
      <c r="F38" s="288"/>
      <c r="G38" s="273" t="s">
        <v>147</v>
      </c>
      <c r="H38" s="287"/>
    </row>
    <row r="39" spans="1:8">
      <c r="A39" s="217"/>
      <c r="B39" s="264"/>
      <c r="C39" s="275"/>
      <c r="D39" s="274"/>
      <c r="E39" s="270"/>
      <c r="F39" s="288"/>
      <c r="G39" s="264"/>
      <c r="H39" s="264"/>
    </row>
    <row r="40" spans="1:8">
      <c r="A40" s="217"/>
      <c r="B40" s="264"/>
      <c r="C40" s="275" t="s">
        <v>128</v>
      </c>
      <c r="D40" s="274" t="s">
        <v>129</v>
      </c>
      <c r="E40" s="270"/>
      <c r="F40" s="288"/>
      <c r="G40" s="281" t="s">
        <v>152</v>
      </c>
      <c r="H40" s="264"/>
    </row>
    <row r="41" spans="1:8">
      <c r="A41" s="217"/>
      <c r="B41" s="264"/>
      <c r="C41" s="275" t="s">
        <v>126</v>
      </c>
      <c r="D41" s="274"/>
      <c r="E41" s="270"/>
      <c r="F41" s="264"/>
      <c r="G41" s="277" t="s">
        <v>130</v>
      </c>
      <c r="H41" s="289" t="s">
        <v>131</v>
      </c>
    </row>
    <row r="42" spans="1:8">
      <c r="A42" s="217"/>
      <c r="B42" s="264"/>
      <c r="C42" s="275" t="s">
        <v>153</v>
      </c>
      <c r="D42" s="274"/>
      <c r="E42" s="270"/>
      <c r="F42" s="264"/>
      <c r="G42" s="277" t="s">
        <v>216</v>
      </c>
      <c r="H42" s="290"/>
    </row>
    <row r="43" spans="1:8">
      <c r="A43" s="200"/>
      <c r="B43" s="264"/>
      <c r="C43" s="275"/>
      <c r="D43" s="274"/>
      <c r="E43" s="270"/>
      <c r="F43" s="264"/>
      <c r="G43" s="273" t="s">
        <v>147</v>
      </c>
      <c r="H43" s="290"/>
    </row>
    <row r="44" spans="1:8">
      <c r="A44" s="200"/>
      <c r="B44" s="264"/>
      <c r="C44" s="271" t="s">
        <v>154</v>
      </c>
      <c r="D44" s="274"/>
      <c r="E44" s="270"/>
      <c r="F44" s="264"/>
      <c r="G44" s="264"/>
      <c r="H44" s="264"/>
    </row>
    <row r="45" spans="1:8">
      <c r="A45" s="200"/>
      <c r="B45" s="264"/>
      <c r="C45" s="275" t="s">
        <v>122</v>
      </c>
      <c r="D45" s="276" t="s">
        <v>217</v>
      </c>
      <c r="E45" s="264"/>
      <c r="F45" s="264"/>
      <c r="G45" s="281" t="s">
        <v>218</v>
      </c>
      <c r="H45" s="264"/>
    </row>
    <row r="46" spans="1:8">
      <c r="A46" s="200"/>
      <c r="B46" s="264"/>
      <c r="C46" s="275" t="s">
        <v>155</v>
      </c>
      <c r="D46" s="274"/>
      <c r="E46" s="270"/>
      <c r="F46" s="264"/>
      <c r="G46" s="277" t="s">
        <v>219</v>
      </c>
      <c r="H46" s="279"/>
    </row>
    <row r="47" spans="1:8">
      <c r="A47" s="202"/>
      <c r="B47" s="264"/>
      <c r="C47" s="275" t="s">
        <v>156</v>
      </c>
      <c r="D47" s="274"/>
      <c r="E47" s="291"/>
      <c r="F47" s="264"/>
      <c r="G47" s="277" t="s">
        <v>218</v>
      </c>
      <c r="H47" s="279"/>
    </row>
    <row r="48" spans="1:8">
      <c r="A48" s="202"/>
      <c r="B48" s="264"/>
      <c r="C48" s="277"/>
      <c r="D48" s="279"/>
      <c r="E48" s="270"/>
      <c r="F48" s="264"/>
      <c r="G48" s="277"/>
      <c r="H48" s="279"/>
    </row>
    <row r="49" spans="1:8">
      <c r="A49" s="202"/>
      <c r="B49" s="280"/>
      <c r="C49" s="281" t="s">
        <v>157</v>
      </c>
      <c r="D49" s="279"/>
      <c r="E49" s="263"/>
      <c r="F49" s="264"/>
      <c r="G49" s="292" t="s">
        <v>220</v>
      </c>
      <c r="H49" s="264"/>
    </row>
    <row r="50" spans="1:8">
      <c r="A50" s="202"/>
      <c r="B50" s="264"/>
      <c r="C50" s="277" t="s">
        <v>221</v>
      </c>
      <c r="D50" s="279" t="s">
        <v>222</v>
      </c>
      <c r="E50" s="263"/>
      <c r="F50" s="264"/>
      <c r="G50" s="282" t="s">
        <v>223</v>
      </c>
      <c r="H50" s="276" t="s">
        <v>224</v>
      </c>
    </row>
    <row r="51" spans="1:8">
      <c r="A51" s="202"/>
      <c r="B51" s="264"/>
      <c r="C51" s="277" t="s">
        <v>158</v>
      </c>
      <c r="D51" s="279"/>
      <c r="E51" s="263"/>
      <c r="F51" s="264"/>
      <c r="G51" s="277" t="s">
        <v>225</v>
      </c>
      <c r="H51" s="277"/>
    </row>
    <row r="52" spans="1:8">
      <c r="A52" s="202"/>
      <c r="B52" s="264"/>
      <c r="C52" s="277" t="s">
        <v>159</v>
      </c>
      <c r="D52" s="279"/>
      <c r="E52" s="263"/>
      <c r="F52" s="264"/>
      <c r="G52" s="277"/>
      <c r="H52" s="279"/>
    </row>
    <row r="53" spans="1:8">
      <c r="A53" s="202"/>
      <c r="B53" s="264"/>
      <c r="C53" s="277"/>
      <c r="D53" s="279"/>
      <c r="E53" s="263"/>
      <c r="F53" s="264"/>
      <c r="G53" s="281" t="s">
        <v>160</v>
      </c>
      <c r="H53" s="279"/>
    </row>
    <row r="54" spans="1:8">
      <c r="A54" s="202"/>
      <c r="B54" s="288"/>
      <c r="C54" s="292" t="s">
        <v>161</v>
      </c>
      <c r="D54" s="276"/>
      <c r="E54" s="263"/>
      <c r="F54" s="264"/>
      <c r="G54" s="282" t="s">
        <v>226</v>
      </c>
      <c r="H54" s="274" t="s">
        <v>227</v>
      </c>
    </row>
    <row r="55" spans="1:8">
      <c r="A55" s="186"/>
      <c r="B55" s="288"/>
      <c r="C55" s="282" t="s">
        <v>228</v>
      </c>
      <c r="D55" s="274" t="s">
        <v>229</v>
      </c>
      <c r="E55" s="293"/>
      <c r="F55" s="288"/>
      <c r="G55" s="273" t="s">
        <v>230</v>
      </c>
      <c r="H55" s="279"/>
    </row>
    <row r="56" spans="1:8">
      <c r="A56" s="186"/>
      <c r="B56" s="288"/>
      <c r="C56" s="277" t="s">
        <v>162</v>
      </c>
      <c r="D56" s="277"/>
      <c r="E56" s="293"/>
      <c r="F56" s="288"/>
      <c r="G56" s="277"/>
      <c r="H56" s="279"/>
    </row>
    <row r="57" spans="1:8">
      <c r="A57" s="186"/>
      <c r="B57" s="288"/>
      <c r="C57" s="277" t="s">
        <v>163</v>
      </c>
      <c r="D57" s="277"/>
      <c r="E57" s="293"/>
      <c r="F57" s="288"/>
      <c r="G57" s="285" t="s">
        <v>231</v>
      </c>
      <c r="H57" s="276"/>
    </row>
    <row r="58" spans="1:8">
      <c r="A58" s="186"/>
      <c r="B58" s="264"/>
      <c r="C58" s="264"/>
      <c r="D58" s="264"/>
      <c r="E58" s="293"/>
      <c r="F58" s="270"/>
      <c r="G58" s="282" t="s">
        <v>232</v>
      </c>
      <c r="H58" s="274" t="s">
        <v>233</v>
      </c>
    </row>
    <row r="59" spans="1:8">
      <c r="B59" s="264"/>
      <c r="C59" s="292" t="s">
        <v>234</v>
      </c>
      <c r="D59" s="276"/>
      <c r="E59" s="293"/>
      <c r="F59" s="270"/>
      <c r="G59" s="273" t="s">
        <v>235</v>
      </c>
      <c r="H59" s="279"/>
    </row>
    <row r="60" spans="1:8">
      <c r="B60" s="264"/>
      <c r="C60" s="282" t="s">
        <v>236</v>
      </c>
      <c r="D60" s="276" t="s">
        <v>237</v>
      </c>
      <c r="E60" s="293"/>
      <c r="F60" s="270"/>
      <c r="G60" s="277"/>
      <c r="H60" s="287"/>
    </row>
    <row r="61" spans="1:8">
      <c r="B61" s="264"/>
      <c r="C61" s="277" t="s">
        <v>238</v>
      </c>
      <c r="D61" s="277"/>
      <c r="E61" s="293"/>
      <c r="F61" s="270"/>
      <c r="G61" s="281" t="s">
        <v>239</v>
      </c>
      <c r="H61" s="264"/>
    </row>
    <row r="62" spans="1:8">
      <c r="B62" s="264"/>
      <c r="C62" s="277" t="s">
        <v>163</v>
      </c>
      <c r="D62" s="277"/>
      <c r="E62" s="293"/>
      <c r="F62" s="270"/>
      <c r="G62" s="277" t="s">
        <v>240</v>
      </c>
      <c r="H62" s="274" t="s">
        <v>241</v>
      </c>
    </row>
    <row r="63" spans="1:8" ht="12.75">
      <c r="B63" s="264"/>
      <c r="D63" s="279"/>
      <c r="E63" s="297"/>
      <c r="F63" s="262"/>
      <c r="G63" s="298"/>
      <c r="H63" s="279"/>
    </row>
    <row r="64" spans="1:8">
      <c r="B64" s="264"/>
      <c r="C64" s="268" t="s">
        <v>164</v>
      </c>
      <c r="D64" s="276"/>
      <c r="E64" s="270"/>
      <c r="F64" s="264"/>
      <c r="G64" s="281" t="s">
        <v>165</v>
      </c>
      <c r="H64" s="264"/>
    </row>
    <row r="65" spans="1:9">
      <c r="B65" s="264"/>
      <c r="C65" s="277" t="s">
        <v>242</v>
      </c>
      <c r="D65" s="279" t="s">
        <v>243</v>
      </c>
      <c r="E65" s="270"/>
      <c r="F65" s="264"/>
      <c r="G65" s="277" t="s">
        <v>245</v>
      </c>
      <c r="H65" s="274" t="s">
        <v>246</v>
      </c>
    </row>
    <row r="66" spans="1:9">
      <c r="B66" s="264"/>
      <c r="C66" s="277" t="s">
        <v>244</v>
      </c>
      <c r="D66" s="279"/>
      <c r="E66" s="270"/>
      <c r="F66" s="264"/>
      <c r="G66" s="277" t="s">
        <v>247</v>
      </c>
      <c r="H66" s="279"/>
    </row>
    <row r="67" spans="1:9">
      <c r="B67" s="264"/>
      <c r="C67" s="277" t="s">
        <v>151</v>
      </c>
      <c r="D67" s="279"/>
      <c r="E67" s="270"/>
      <c r="F67" s="264"/>
      <c r="G67" s="277"/>
      <c r="H67" s="279"/>
    </row>
    <row r="68" spans="1:9">
      <c r="B68" s="264"/>
      <c r="C68" s="277"/>
      <c r="D68" s="277"/>
      <c r="E68" s="293"/>
      <c r="F68" s="264"/>
      <c r="G68" s="277"/>
      <c r="H68" s="279"/>
    </row>
    <row r="69" spans="1:9">
      <c r="B69" s="264"/>
      <c r="C69" s="277"/>
      <c r="D69" s="277"/>
      <c r="E69" s="293"/>
      <c r="F69" s="264"/>
      <c r="G69" s="277"/>
      <c r="H69" s="279"/>
    </row>
    <row r="70" spans="1:9" ht="192">
      <c r="A70" s="188" t="s">
        <v>132</v>
      </c>
      <c r="B70" s="189"/>
      <c r="C70" s="190"/>
      <c r="D70" s="191"/>
      <c r="E70" s="191"/>
      <c r="F70" s="191"/>
      <c r="G70" s="199"/>
      <c r="H70" s="199"/>
      <c r="I70" s="199"/>
    </row>
    <row r="71" spans="1:9" ht="12.75">
      <c r="A71" s="188"/>
      <c r="B71" s="192"/>
      <c r="C71" s="190"/>
      <c r="D71" s="191"/>
      <c r="E71" s="191"/>
      <c r="F71" s="191"/>
      <c r="G71" s="199"/>
      <c r="H71" s="199"/>
      <c r="I71" s="199"/>
    </row>
    <row r="72" spans="1:9" ht="12.75">
      <c r="A72" s="188"/>
      <c r="B72" s="192"/>
      <c r="C72" s="190"/>
      <c r="D72" s="191"/>
      <c r="E72" s="191"/>
      <c r="F72" s="191"/>
      <c r="G72" s="199"/>
      <c r="H72" s="199"/>
      <c r="I72" s="199"/>
    </row>
    <row r="73" spans="1:9" ht="12.75">
      <c r="A73" s="188"/>
      <c r="B73" s="192"/>
      <c r="C73" s="190"/>
      <c r="D73" s="191"/>
      <c r="E73" s="191"/>
      <c r="F73" s="191"/>
      <c r="G73" s="199"/>
      <c r="H73" s="199"/>
      <c r="I73" s="199"/>
    </row>
    <row r="74" spans="1:9" ht="12.75">
      <c r="A74" s="193" t="s">
        <v>41</v>
      </c>
      <c r="B74" s="193"/>
      <c r="C74" s="194"/>
      <c r="D74" s="194"/>
      <c r="E74" s="195"/>
      <c r="F74" s="195"/>
      <c r="G74" s="195"/>
      <c r="H74" s="195"/>
      <c r="I74" s="195"/>
    </row>
    <row r="75" spans="1:9">
      <c r="B75" s="264"/>
      <c r="C75" s="277"/>
      <c r="D75" s="277"/>
      <c r="E75" s="293"/>
      <c r="F75" s="264"/>
      <c r="G75" s="277"/>
      <c r="H75" s="279"/>
    </row>
    <row r="76" spans="1:9" ht="42.75">
      <c r="A76" s="217" t="e">
        <f>+A7</f>
        <v>#REF!</v>
      </c>
      <c r="B76" s="190" t="s">
        <v>2</v>
      </c>
      <c r="C76" s="277"/>
      <c r="D76" s="277"/>
      <c r="E76" s="293"/>
      <c r="F76" s="264"/>
      <c r="G76" s="277"/>
      <c r="H76" s="279"/>
    </row>
    <row r="77" spans="1:9">
      <c r="B77" s="264"/>
      <c r="C77" s="277"/>
      <c r="D77" s="261"/>
      <c r="E77" s="259"/>
      <c r="F77" s="260"/>
      <c r="G77" s="260"/>
      <c r="H77" s="261"/>
    </row>
    <row r="78" spans="1:9">
      <c r="B78" s="264"/>
      <c r="C78" s="277"/>
      <c r="D78" s="279"/>
      <c r="E78" s="270"/>
      <c r="F78" s="264"/>
      <c r="G78" s="277"/>
      <c r="H78" s="276"/>
    </row>
    <row r="79" spans="1:9" ht="15">
      <c r="B79" s="264"/>
      <c r="C79" s="281" t="s">
        <v>166</v>
      </c>
      <c r="D79" s="279"/>
      <c r="E79" s="270"/>
      <c r="F79" s="264"/>
      <c r="G79" s="271" t="s">
        <v>248</v>
      </c>
      <c r="H79" s="278"/>
    </row>
    <row r="80" spans="1:9">
      <c r="B80" s="264"/>
      <c r="C80" s="277" t="s">
        <v>250</v>
      </c>
      <c r="D80" s="279" t="s">
        <v>251</v>
      </c>
      <c r="E80" s="270"/>
      <c r="F80" s="264"/>
      <c r="G80" s="275" t="s">
        <v>249</v>
      </c>
      <c r="H80" s="274" t="s">
        <v>58</v>
      </c>
    </row>
    <row r="81" spans="2:8" ht="15">
      <c r="B81" s="264"/>
      <c r="C81" s="277" t="s">
        <v>253</v>
      </c>
      <c r="D81" s="279"/>
      <c r="E81" s="270"/>
      <c r="F81" s="264"/>
      <c r="G81" s="277" t="s">
        <v>252</v>
      </c>
      <c r="H81" s="278"/>
    </row>
    <row r="82" spans="2:8">
      <c r="B82" s="264"/>
      <c r="C82" s="277"/>
      <c r="D82" s="279"/>
      <c r="E82" s="270"/>
      <c r="F82" s="270"/>
      <c r="G82" s="275"/>
      <c r="H82" s="279"/>
    </row>
    <row r="83" spans="2:8">
      <c r="B83" s="264"/>
      <c r="C83" s="277" t="s">
        <v>254</v>
      </c>
      <c r="D83" s="279"/>
      <c r="E83" s="270"/>
      <c r="F83" s="270"/>
      <c r="G83" s="271" t="s">
        <v>255</v>
      </c>
      <c r="H83" s="279"/>
    </row>
    <row r="84" spans="2:8">
      <c r="B84" s="264"/>
      <c r="C84" s="277" t="s">
        <v>253</v>
      </c>
      <c r="D84" s="279"/>
      <c r="E84" s="270"/>
      <c r="F84" s="270"/>
      <c r="G84" s="282" t="s">
        <v>256</v>
      </c>
      <c r="H84" s="279" t="s">
        <v>258</v>
      </c>
    </row>
    <row r="85" spans="2:8">
      <c r="B85" s="264"/>
      <c r="C85" s="273" t="s">
        <v>167</v>
      </c>
      <c r="D85" s="279"/>
      <c r="E85" s="293"/>
      <c r="F85" s="270"/>
      <c r="G85" s="273" t="s">
        <v>260</v>
      </c>
      <c r="H85" s="264"/>
    </row>
    <row r="86" spans="2:8">
      <c r="B86" s="264"/>
      <c r="C86" s="277"/>
      <c r="D86" s="279"/>
      <c r="E86" s="270"/>
      <c r="F86" s="270"/>
      <c r="G86" s="273" t="s">
        <v>168</v>
      </c>
      <c r="H86" s="279"/>
    </row>
    <row r="87" spans="2:8">
      <c r="B87" s="264"/>
      <c r="C87" s="281" t="s">
        <v>169</v>
      </c>
      <c r="D87" s="279"/>
      <c r="E87" s="270"/>
      <c r="F87" s="270"/>
      <c r="G87" s="273"/>
      <c r="H87" s="279"/>
    </row>
    <row r="88" spans="2:8">
      <c r="B88" s="264"/>
      <c r="C88" s="277" t="s">
        <v>256</v>
      </c>
      <c r="D88" s="279" t="s">
        <v>257</v>
      </c>
      <c r="E88" s="270"/>
      <c r="F88" s="264"/>
      <c r="G88" s="292" t="s">
        <v>263</v>
      </c>
      <c r="H88" s="279"/>
    </row>
    <row r="89" spans="2:8">
      <c r="B89" s="264"/>
      <c r="C89" s="277" t="s">
        <v>259</v>
      </c>
      <c r="D89" s="279"/>
      <c r="E89" s="293"/>
      <c r="F89" s="264"/>
      <c r="G89" s="282" t="s">
        <v>264</v>
      </c>
      <c r="H89" s="274" t="s">
        <v>265</v>
      </c>
    </row>
    <row r="90" spans="2:8">
      <c r="B90" s="264"/>
      <c r="C90" s="281"/>
      <c r="D90" s="279"/>
      <c r="E90" s="270"/>
      <c r="F90" s="264"/>
      <c r="G90" s="273" t="s">
        <v>267</v>
      </c>
      <c r="H90" s="264"/>
    </row>
    <row r="91" spans="2:8">
      <c r="B91" s="264"/>
      <c r="C91" s="275" t="s">
        <v>261</v>
      </c>
      <c r="D91" s="294" t="s">
        <v>262</v>
      </c>
      <c r="E91" s="270"/>
      <c r="F91" s="264"/>
      <c r="G91" s="273"/>
      <c r="H91" s="276"/>
    </row>
    <row r="92" spans="2:8">
      <c r="B92" s="264"/>
      <c r="C92" s="275" t="s">
        <v>259</v>
      </c>
      <c r="D92" s="274"/>
      <c r="E92" s="270"/>
      <c r="F92" s="264"/>
      <c r="G92" s="285" t="s">
        <v>171</v>
      </c>
      <c r="H92" s="276"/>
    </row>
    <row r="93" spans="2:8">
      <c r="B93" s="264"/>
      <c r="C93" s="275"/>
      <c r="D93" s="274"/>
      <c r="E93" s="270"/>
      <c r="F93" s="264"/>
      <c r="G93" s="282" t="s">
        <v>270</v>
      </c>
      <c r="H93" s="289" t="s">
        <v>271</v>
      </c>
    </row>
    <row r="94" spans="2:8">
      <c r="B94" s="264"/>
      <c r="C94" s="275" t="s">
        <v>266</v>
      </c>
      <c r="D94" s="274"/>
      <c r="E94" s="293"/>
      <c r="F94" s="264"/>
      <c r="G94" s="273" t="s">
        <v>272</v>
      </c>
      <c r="H94" s="264"/>
    </row>
    <row r="95" spans="2:8">
      <c r="B95" s="264"/>
      <c r="C95" s="275" t="s">
        <v>170</v>
      </c>
      <c r="D95" s="274"/>
      <c r="E95" s="293"/>
      <c r="F95" s="264"/>
      <c r="G95" s="273" t="s">
        <v>172</v>
      </c>
      <c r="H95" s="289"/>
    </row>
    <row r="96" spans="2:8">
      <c r="B96" s="264"/>
      <c r="C96" s="275"/>
      <c r="D96" s="274"/>
      <c r="E96" s="293"/>
      <c r="F96" s="264"/>
      <c r="G96" s="270"/>
      <c r="H96" s="289"/>
    </row>
    <row r="97" spans="2:8" ht="12.75">
      <c r="B97" s="267"/>
      <c r="C97" s="275" t="s">
        <v>268</v>
      </c>
      <c r="D97" s="274" t="s">
        <v>269</v>
      </c>
      <c r="E97" s="293"/>
      <c r="F97" s="288"/>
      <c r="G97" s="277" t="s">
        <v>275</v>
      </c>
      <c r="H97" s="276" t="s">
        <v>276</v>
      </c>
    </row>
    <row r="98" spans="2:8" ht="12.75">
      <c r="B98" s="267"/>
      <c r="C98" s="275" t="s">
        <v>259</v>
      </c>
      <c r="D98" s="274"/>
      <c r="E98" s="293"/>
      <c r="F98" s="288"/>
      <c r="G98" s="277" t="s">
        <v>272</v>
      </c>
      <c r="H98" s="264"/>
    </row>
    <row r="99" spans="2:8" ht="12.75">
      <c r="B99" s="267"/>
      <c r="C99" s="275"/>
      <c r="D99" s="274"/>
      <c r="E99" s="295"/>
    </row>
    <row r="100" spans="2:8">
      <c r="B100" s="264"/>
      <c r="C100" s="268" t="s">
        <v>173</v>
      </c>
      <c r="D100" s="276"/>
      <c r="E100" s="293"/>
    </row>
    <row r="101" spans="2:8">
      <c r="B101" s="264"/>
      <c r="C101" s="273" t="s">
        <v>273</v>
      </c>
      <c r="D101" s="276" t="s">
        <v>274</v>
      </c>
      <c r="E101" s="293"/>
    </row>
    <row r="102" spans="2:8">
      <c r="B102" s="270"/>
      <c r="C102" s="273" t="s">
        <v>173</v>
      </c>
      <c r="D102" s="276"/>
      <c r="E102" s="293"/>
    </row>
    <row r="103" spans="2:8">
      <c r="B103" s="270"/>
      <c r="C103" s="264"/>
      <c r="D103" s="264"/>
      <c r="E103" s="293"/>
      <c r="F103" s="288"/>
      <c r="G103" s="264"/>
      <c r="H103" s="264"/>
    </row>
    <row r="104" spans="2:8">
      <c r="B104" s="264"/>
      <c r="C104" s="264"/>
      <c r="D104" s="264"/>
      <c r="E104" s="293"/>
      <c r="F104" s="288"/>
      <c r="G104" s="264"/>
      <c r="H104" s="264"/>
    </row>
    <row r="105" spans="2:8">
      <c r="B105" s="264"/>
      <c r="C105" s="264"/>
      <c r="D105" s="264"/>
      <c r="E105" s="296"/>
      <c r="F105" s="270"/>
      <c r="G105" s="264"/>
      <c r="H105" s="264"/>
    </row>
  </sheetData>
  <phoneticPr fontId="22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rowBreaks count="1" manualBreakCount="1">
    <brk id="69" max="8" man="1"/>
  </rowBreaks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MSPhotoEd.3" shapeId="15381" r:id="rId5">
          <objectPr defaultSize="0" autoPict="0" r:id="rId6">
            <anchor moveWithCells="1">
              <from>
                <xdr:col>5</xdr:col>
                <xdr:colOff>28575</xdr:colOff>
                <xdr:row>48</xdr:row>
                <xdr:rowOff>9525</xdr:rowOff>
              </from>
              <to>
                <xdr:col>5</xdr:col>
                <xdr:colOff>371475</xdr:colOff>
                <xdr:row>49</xdr:row>
                <xdr:rowOff>76200</xdr:rowOff>
              </to>
            </anchor>
          </objectPr>
        </oleObject>
      </mc:Choice>
      <mc:Fallback>
        <oleObject progId="MSPhotoEd.3" shapeId="15381" r:id="rId5"/>
      </mc:Fallback>
    </mc:AlternateContent>
    <mc:AlternateContent xmlns:mc="http://schemas.openxmlformats.org/markup-compatibility/2006">
      <mc:Choice Requires="x14">
        <oleObject progId="MSPhotoEd.3" shapeId="15386" r:id="rId7">
          <objectPr defaultSize="0" autoPict="0" r:id="rId8">
            <anchor moveWithCells="1">
              <from>
                <xdr:col>1</xdr:col>
                <xdr:colOff>19050</xdr:colOff>
                <xdr:row>58</xdr:row>
                <xdr:rowOff>0</xdr:rowOff>
              </from>
              <to>
                <xdr:col>1</xdr:col>
                <xdr:colOff>361950</xdr:colOff>
                <xdr:row>59</xdr:row>
                <xdr:rowOff>66675</xdr:rowOff>
              </to>
            </anchor>
          </objectPr>
        </oleObject>
      </mc:Choice>
      <mc:Fallback>
        <oleObject progId="MSPhotoEd.3" shapeId="15386" r:id="rId7"/>
      </mc:Fallback>
    </mc:AlternateContent>
    <mc:AlternateContent xmlns:mc="http://schemas.openxmlformats.org/markup-compatibility/2006">
      <mc:Choice Requires="x14">
        <oleObject progId="MSPhotoEd.3" shapeId="15393" r:id="rId9">
          <objectPr defaultSize="0" autoPict="0" r:id="rId10">
            <anchor moveWithCells="1">
              <from>
                <xdr:col>5</xdr:col>
                <xdr:colOff>38100</xdr:colOff>
                <xdr:row>63</xdr:row>
                <xdr:rowOff>9525</xdr:rowOff>
              </from>
              <to>
                <xdr:col>6</xdr:col>
                <xdr:colOff>0</xdr:colOff>
                <xdr:row>64</xdr:row>
                <xdr:rowOff>76200</xdr:rowOff>
              </to>
            </anchor>
          </objectPr>
        </oleObject>
      </mc:Choice>
      <mc:Fallback>
        <oleObject progId="MSPhotoEd.3" shapeId="15393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10"/>
  </sheetPr>
  <dimension ref="A1:H56"/>
  <sheetViews>
    <sheetView showGridLines="0" view="pageBreakPreview" topLeftCell="A2" zoomScaleNormal="100" zoomScaleSheetLayoutView="100" workbookViewId="0">
      <selection activeCell="C30" sqref="C30"/>
    </sheetView>
  </sheetViews>
  <sheetFormatPr defaultColWidth="9.140625" defaultRowHeight="10.5"/>
  <cols>
    <col min="1" max="1" width="3.140625" style="74" customWidth="1"/>
    <col min="2" max="2" width="5.5703125" style="75" customWidth="1"/>
    <col min="3" max="3" width="54.5703125" style="74" customWidth="1"/>
    <col min="4" max="4" width="8.42578125" style="74" customWidth="1"/>
    <col min="5" max="5" width="11.5703125" style="76" customWidth="1"/>
    <col min="6" max="7" width="11.5703125" style="74" customWidth="1"/>
    <col min="8" max="8" width="0" style="74" hidden="1" customWidth="1"/>
    <col min="9" max="16384" width="9.140625" style="74"/>
  </cols>
  <sheetData>
    <row r="1" spans="1:7" ht="15" customHeight="1">
      <c r="A1" s="188" t="s">
        <v>91</v>
      </c>
      <c r="B1" s="98"/>
      <c r="C1" s="98"/>
      <c r="D1" s="76"/>
    </row>
    <row r="2" spans="1:7" ht="12.2" customHeight="1">
      <c r="A2" s="98"/>
    </row>
    <row r="3" spans="1:7" ht="12.2" customHeight="1">
      <c r="A3" s="98"/>
    </row>
    <row r="4" spans="1:7" ht="12.2" customHeight="1">
      <c r="A4" s="98"/>
    </row>
    <row r="5" spans="1:7" ht="12.2" customHeight="1">
      <c r="A5" s="99" t="s">
        <v>41</v>
      </c>
      <c r="B5" s="99"/>
      <c r="C5" s="73"/>
      <c r="D5" s="73"/>
      <c r="E5" s="80"/>
      <c r="F5" s="151"/>
      <c r="G5" s="151"/>
    </row>
    <row r="6" spans="1:7" ht="12.2" customHeight="1">
      <c r="A6" s="95"/>
      <c r="B6" s="101"/>
      <c r="C6" s="95"/>
      <c r="D6" s="95"/>
      <c r="E6" s="150"/>
      <c r="F6" s="78"/>
      <c r="G6" s="78"/>
    </row>
    <row r="7" spans="1:7" ht="12.75" customHeight="1">
      <c r="A7" s="251">
        <v>40</v>
      </c>
      <c r="B7" s="2" t="s">
        <v>336</v>
      </c>
      <c r="C7" s="95"/>
      <c r="D7" s="95"/>
      <c r="E7" s="150"/>
      <c r="F7" s="78"/>
      <c r="G7" s="78"/>
    </row>
    <row r="8" spans="1:7" ht="12.2" customHeight="1">
      <c r="A8" s="83"/>
      <c r="B8" s="101"/>
      <c r="D8" s="95"/>
      <c r="E8" s="150"/>
      <c r="F8" s="78"/>
      <c r="G8" s="78"/>
    </row>
    <row r="9" spans="1:7">
      <c r="A9" s="95"/>
      <c r="B9" s="101"/>
      <c r="C9" s="76" t="s">
        <v>285</v>
      </c>
      <c r="D9" s="95"/>
      <c r="E9" s="381" t="s">
        <v>286</v>
      </c>
      <c r="F9" s="381"/>
      <c r="G9" s="381"/>
    </row>
    <row r="10" spans="1:7">
      <c r="A10" s="95"/>
      <c r="B10" s="101" t="s">
        <v>62</v>
      </c>
      <c r="D10" s="95"/>
      <c r="E10" s="75" t="s">
        <v>205</v>
      </c>
      <c r="G10" s="75" t="s">
        <v>3</v>
      </c>
    </row>
    <row r="11" spans="1:7" ht="10.5" customHeight="1">
      <c r="A11" s="93"/>
      <c r="B11" s="93"/>
      <c r="C11" s="93"/>
      <c r="D11" s="93"/>
      <c r="E11" s="168" t="s">
        <v>182</v>
      </c>
      <c r="F11" s="139"/>
    </row>
    <row r="12" spans="1:7" ht="12.75" customHeight="1">
      <c r="A12" s="81"/>
      <c r="B12" s="74"/>
      <c r="C12" s="151" t="s">
        <v>206</v>
      </c>
      <c r="D12" s="152" t="s">
        <v>41</v>
      </c>
      <c r="E12" s="205" t="s">
        <v>87</v>
      </c>
      <c r="F12" s="152" t="s">
        <v>183</v>
      </c>
      <c r="G12" s="205" t="s">
        <v>87</v>
      </c>
    </row>
    <row r="13" spans="1:7" ht="12.2" customHeight="1">
      <c r="A13" s="81"/>
      <c r="E13" s="109"/>
      <c r="F13" s="96"/>
      <c r="G13" s="109"/>
    </row>
    <row r="14" spans="1:7" ht="12.75" customHeight="1">
      <c r="A14" s="60"/>
      <c r="C14" s="76" t="s">
        <v>288</v>
      </c>
      <c r="D14" s="76"/>
      <c r="E14" s="111">
        <v>3767</v>
      </c>
      <c r="F14" s="25">
        <f>+G14-E14</f>
        <v>-211</v>
      </c>
      <c r="G14" s="111">
        <v>3556</v>
      </c>
    </row>
    <row r="15" spans="1:7" ht="12.75" customHeight="1">
      <c r="A15" s="64"/>
      <c r="C15" s="74" t="s">
        <v>289</v>
      </c>
      <c r="E15" s="185">
        <v>-2399</v>
      </c>
      <c r="F15" s="42">
        <f>+G15-E15</f>
        <v>246</v>
      </c>
      <c r="G15" s="111">
        <v>-2153</v>
      </c>
    </row>
    <row r="16" spans="1:7" ht="15" customHeight="1">
      <c r="A16" s="62"/>
      <c r="C16" s="76" t="s">
        <v>339</v>
      </c>
      <c r="D16" s="76"/>
      <c r="E16" s="106">
        <f>SUM(E14:E15)</f>
        <v>1368</v>
      </c>
      <c r="F16" s="234">
        <f>SUM(F14:F15)</f>
        <v>35</v>
      </c>
      <c r="G16" s="182">
        <f>SUM(G14:G15)</f>
        <v>1403</v>
      </c>
    </row>
    <row r="17" spans="1:8" ht="12.75" customHeight="1">
      <c r="A17" s="62"/>
      <c r="D17" s="50"/>
      <c r="E17" s="114"/>
      <c r="F17" s="61"/>
      <c r="G17" s="114"/>
    </row>
    <row r="18" spans="1:8" ht="12.75" customHeight="1">
      <c r="A18" s="60"/>
      <c r="C18" s="74" t="s">
        <v>290</v>
      </c>
      <c r="D18" s="50"/>
      <c r="E18" s="111">
        <v>-221</v>
      </c>
      <c r="F18" s="25">
        <f>+G18-E18</f>
        <v>8</v>
      </c>
      <c r="G18" s="111">
        <v>-213</v>
      </c>
    </row>
    <row r="19" spans="1:8" ht="12.75" customHeight="1">
      <c r="A19" s="60"/>
      <c r="C19" s="74" t="s">
        <v>185</v>
      </c>
      <c r="E19" s="111">
        <v>-519</v>
      </c>
      <c r="F19" s="25">
        <f>+G19-E19</f>
        <v>22</v>
      </c>
      <c r="G19" s="111">
        <v>-497</v>
      </c>
    </row>
    <row r="20" spans="1:8" ht="12.75" customHeight="1">
      <c r="A20" s="60"/>
      <c r="C20" s="74" t="s">
        <v>291</v>
      </c>
      <c r="E20" s="111">
        <v>-350</v>
      </c>
      <c r="F20" s="25">
        <f>+G20-E20</f>
        <v>44</v>
      </c>
      <c r="G20" s="111">
        <v>-306</v>
      </c>
    </row>
    <row r="21" spans="1:8" ht="12.75" customHeight="1">
      <c r="A21" s="60"/>
      <c r="C21" s="74" t="s">
        <v>292</v>
      </c>
      <c r="E21" s="111">
        <v>36</v>
      </c>
      <c r="F21" s="25">
        <f>+G21-E21</f>
        <v>0</v>
      </c>
      <c r="G21" s="111">
        <v>36</v>
      </c>
    </row>
    <row r="22" spans="1:8" ht="12.75" customHeight="1">
      <c r="A22" s="60"/>
      <c r="C22" s="74" t="s">
        <v>293</v>
      </c>
      <c r="E22" s="185">
        <v>-6</v>
      </c>
      <c r="F22" s="25">
        <f>+G22-E22</f>
        <v>0</v>
      </c>
      <c r="G22" s="111">
        <v>-6</v>
      </c>
    </row>
    <row r="23" spans="1:8" ht="12.75" customHeight="1">
      <c r="A23" s="60"/>
      <c r="C23" s="76" t="s">
        <v>294</v>
      </c>
      <c r="D23" s="63"/>
      <c r="E23" s="106">
        <f>SUM(E16:E22)</f>
        <v>308</v>
      </c>
      <c r="F23" s="232">
        <f>SUM(F16:F22)</f>
        <v>109</v>
      </c>
      <c r="G23" s="182">
        <f>SUM(G16:G22)</f>
        <v>417</v>
      </c>
    </row>
    <row r="24" spans="1:8" ht="12.75" customHeight="1">
      <c r="A24" s="60"/>
      <c r="E24" s="111"/>
      <c r="F24" s="25"/>
      <c r="G24" s="111"/>
    </row>
    <row r="25" spans="1:8" ht="12.75" customHeight="1">
      <c r="A25" s="60"/>
      <c r="C25" s="74" t="s">
        <v>207</v>
      </c>
      <c r="E25" s="185">
        <v>-221</v>
      </c>
      <c r="F25" s="25">
        <f>+G25-E25</f>
        <v>221</v>
      </c>
      <c r="G25" s="185">
        <v>0</v>
      </c>
    </row>
    <row r="26" spans="1:8" ht="15" customHeight="1">
      <c r="A26" s="62"/>
      <c r="C26" s="76" t="s">
        <v>294</v>
      </c>
      <c r="D26" s="63"/>
      <c r="E26" s="106">
        <f>SUM(E23:E25)</f>
        <v>87</v>
      </c>
      <c r="F26" s="232">
        <f>SUM(F23:F25)</f>
        <v>330</v>
      </c>
      <c r="G26" s="106">
        <f>SUM(G23:G25)</f>
        <v>417</v>
      </c>
      <c r="H26" s="106" t="e">
        <f>H16-H18-H19-H20+H25+H21-#REF!</f>
        <v>#REF!</v>
      </c>
    </row>
    <row r="27" spans="1:8" ht="12.75" customHeight="1">
      <c r="A27" s="62"/>
      <c r="C27" s="76"/>
      <c r="D27" s="76"/>
      <c r="E27" s="114"/>
      <c r="F27" s="61"/>
      <c r="G27" s="114"/>
    </row>
    <row r="28" spans="1:8">
      <c r="A28" s="62"/>
      <c r="C28" s="74" t="s">
        <v>299</v>
      </c>
      <c r="D28" s="76"/>
      <c r="E28" s="185">
        <v>0</v>
      </c>
      <c r="F28" s="25">
        <f>+G28-E28</f>
        <v>-65</v>
      </c>
      <c r="G28" s="185">
        <v>-65</v>
      </c>
    </row>
    <row r="29" spans="1:8" ht="15" customHeight="1">
      <c r="A29" s="62"/>
      <c r="C29" s="76" t="s">
        <v>295</v>
      </c>
      <c r="D29" s="76"/>
      <c r="E29" s="106">
        <f>SUM(E26:E28)</f>
        <v>87</v>
      </c>
      <c r="F29" s="232">
        <f>SUM(F26:F28)</f>
        <v>265</v>
      </c>
      <c r="G29" s="106">
        <f>SUM(G26:G28)</f>
        <v>352</v>
      </c>
    </row>
    <row r="30" spans="1:8">
      <c r="A30" s="62"/>
      <c r="C30" s="76"/>
      <c r="D30" s="76"/>
      <c r="E30" s="114"/>
      <c r="F30" s="61"/>
      <c r="G30" s="114"/>
    </row>
    <row r="31" spans="1:8" ht="12.75" customHeight="1">
      <c r="A31" s="60"/>
      <c r="C31" s="74" t="s">
        <v>297</v>
      </c>
      <c r="E31" s="114">
        <v>117</v>
      </c>
      <c r="F31" s="25">
        <f>+G31-E31</f>
        <v>53</v>
      </c>
      <c r="G31" s="114">
        <v>170</v>
      </c>
    </row>
    <row r="32" spans="1:8" ht="12.75" customHeight="1">
      <c r="A32" s="64"/>
      <c r="C32" s="74" t="s">
        <v>298</v>
      </c>
      <c r="E32" s="185">
        <v>-716</v>
      </c>
      <c r="F32" s="25">
        <f>+G32-E32</f>
        <v>1</v>
      </c>
      <c r="G32" s="114">
        <v>-715</v>
      </c>
    </row>
    <row r="33" spans="1:8" ht="12" customHeight="1">
      <c r="A33" s="24"/>
      <c r="C33" s="97" t="s">
        <v>278</v>
      </c>
      <c r="E33" s="220">
        <f>SUM(E29:E32)</f>
        <v>-512</v>
      </c>
      <c r="F33" s="221">
        <f>SUM(F29:F32)</f>
        <v>319</v>
      </c>
      <c r="G33" s="220">
        <f>SUM(G29:G32)</f>
        <v>-193</v>
      </c>
      <c r="H33" s="230">
        <f>SUM(H28:H32)</f>
        <v>0</v>
      </c>
    </row>
    <row r="34" spans="1:8" ht="12.75" customHeight="1">
      <c r="A34" s="24"/>
      <c r="C34" s="97"/>
      <c r="E34" s="219"/>
      <c r="F34" s="222"/>
      <c r="G34" s="219"/>
      <c r="H34" s="222"/>
    </row>
    <row r="35" spans="1:8" ht="12.75" customHeight="1">
      <c r="A35" s="24"/>
      <c r="C35" s="84" t="s">
        <v>281</v>
      </c>
      <c r="E35" s="219">
        <v>69</v>
      </c>
      <c r="F35" s="25">
        <f>+G35-E35</f>
        <v>-29</v>
      </c>
      <c r="G35" s="114">
        <v>40</v>
      </c>
      <c r="H35" s="229"/>
    </row>
    <row r="36" spans="1:8" ht="15" customHeight="1">
      <c r="A36" s="62"/>
      <c r="C36" s="76" t="s">
        <v>284</v>
      </c>
      <c r="E36" s="220">
        <f>SUM(E33:E35)</f>
        <v>-443</v>
      </c>
      <c r="F36" s="221">
        <f>SUM(F33:F35)</f>
        <v>290</v>
      </c>
      <c r="G36" s="220">
        <f>SUM(G33:G35)</f>
        <v>-153</v>
      </c>
      <c r="H36" s="230">
        <f>SUM(H33:H35)</f>
        <v>0</v>
      </c>
    </row>
    <row r="37" spans="1:8" ht="12.75" customHeight="1">
      <c r="C37" s="74" t="s">
        <v>208</v>
      </c>
      <c r="E37" s="219">
        <v>0</v>
      </c>
      <c r="F37" s="25">
        <f>+G37-E37</f>
        <v>-30</v>
      </c>
      <c r="G37" s="114">
        <v>-30</v>
      </c>
      <c r="H37" s="222"/>
    </row>
    <row r="38" spans="1:8" ht="12.75" customHeight="1">
      <c r="C38" s="76" t="s">
        <v>279</v>
      </c>
      <c r="D38" s="76"/>
      <c r="E38" s="223">
        <f>SUM(E36:E37)</f>
        <v>-443</v>
      </c>
      <c r="F38" s="224">
        <f>SUM(F36:F37)</f>
        <v>260</v>
      </c>
      <c r="G38" s="223">
        <f>SUM(G36:G37)</f>
        <v>-183</v>
      </c>
      <c r="H38" s="224">
        <f>SUM(H36:H37)</f>
        <v>0</v>
      </c>
    </row>
    <row r="39" spans="1:8">
      <c r="E39" s="225"/>
      <c r="F39" s="226"/>
      <c r="G39" s="225"/>
      <c r="H39" s="226"/>
    </row>
    <row r="40" spans="1:8" ht="15" customHeight="1">
      <c r="C40" s="74" t="s">
        <v>209</v>
      </c>
      <c r="E40" s="225"/>
      <c r="F40" s="226"/>
      <c r="G40" s="225"/>
      <c r="H40" s="226"/>
    </row>
    <row r="41" spans="1:8" ht="12.75" customHeight="1">
      <c r="C41" s="76"/>
      <c r="E41" s="225"/>
      <c r="F41" s="226"/>
      <c r="G41" s="225"/>
      <c r="H41" s="226"/>
    </row>
    <row r="42" spans="1:8" ht="12.75" customHeight="1">
      <c r="C42" s="74" t="s">
        <v>300</v>
      </c>
      <c r="E42" s="227">
        <v>9</v>
      </c>
      <c r="F42" s="25">
        <f>+G42-E42</f>
        <v>0</v>
      </c>
      <c r="G42" s="114">
        <v>9</v>
      </c>
      <c r="H42" s="228"/>
    </row>
    <row r="43" spans="1:8" ht="12.75" customHeight="1">
      <c r="C43" s="76" t="s">
        <v>280</v>
      </c>
      <c r="E43" s="223">
        <f>+E38-E42</f>
        <v>-452</v>
      </c>
      <c r="F43" s="224">
        <f>+F38-F42</f>
        <v>260</v>
      </c>
      <c r="G43" s="223">
        <f>+G38-G42</f>
        <v>-192</v>
      </c>
      <c r="H43" s="224">
        <f>+H38-H42</f>
        <v>0</v>
      </c>
    </row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10"/>
  </sheetPr>
  <dimension ref="A1:J64"/>
  <sheetViews>
    <sheetView showGridLines="0" view="pageBreakPreview" topLeftCell="A3" zoomScaleNormal="100" workbookViewId="0">
      <selection activeCell="C30" sqref="C30"/>
    </sheetView>
  </sheetViews>
  <sheetFormatPr defaultColWidth="9.140625" defaultRowHeight="12.75"/>
  <cols>
    <col min="1" max="1" width="3.140625" style="98" customWidth="1"/>
    <col min="2" max="2" width="5.5703125" style="75" customWidth="1"/>
    <col min="3" max="3" width="54.5703125" style="90" customWidth="1"/>
    <col min="4" max="4" width="8.42578125" style="153" customWidth="1"/>
    <col min="5" max="6" width="11.7109375" style="115" customWidth="1"/>
    <col min="7" max="7" width="11.7109375" style="90" customWidth="1"/>
    <col min="8" max="16384" width="9.140625" style="90"/>
  </cols>
  <sheetData>
    <row r="1" spans="1:10" ht="15" customHeight="1">
      <c r="A1" s="188" t="s">
        <v>91</v>
      </c>
      <c r="B1" s="98"/>
      <c r="C1" s="98"/>
    </row>
    <row r="2" spans="1:10" s="74" customFormat="1" ht="12.2" customHeight="1">
      <c r="A2" s="98"/>
      <c r="B2" s="75"/>
      <c r="C2" s="76"/>
      <c r="D2" s="118"/>
      <c r="E2" s="79"/>
      <c r="F2" s="79"/>
    </row>
    <row r="3" spans="1:10" s="74" customFormat="1" ht="12.2" customHeight="1">
      <c r="A3" s="98"/>
      <c r="B3" s="75"/>
      <c r="C3" s="116"/>
      <c r="D3" s="154"/>
      <c r="E3" s="117"/>
      <c r="F3" s="117"/>
    </row>
    <row r="4" spans="1:10" s="74" customFormat="1" ht="12.2" customHeight="1">
      <c r="A4" s="98"/>
      <c r="B4" s="75"/>
      <c r="C4" s="76"/>
      <c r="D4" s="118"/>
      <c r="E4" s="118"/>
      <c r="F4" s="118"/>
    </row>
    <row r="5" spans="1:10" s="74" customFormat="1" ht="12.2" customHeight="1">
      <c r="A5" s="99" t="s">
        <v>41</v>
      </c>
      <c r="B5" s="99"/>
      <c r="C5" s="99"/>
      <c r="D5" s="152"/>
      <c r="E5" s="99"/>
      <c r="F5" s="80"/>
      <c r="G5" s="151"/>
    </row>
    <row r="6" spans="1:10" s="74" customFormat="1" ht="12.2" customHeight="1">
      <c r="A6" s="101"/>
      <c r="B6" s="101"/>
      <c r="C6" s="101"/>
      <c r="D6" s="100"/>
      <c r="E6" s="101"/>
      <c r="F6" s="150"/>
      <c r="G6" s="78"/>
    </row>
    <row r="7" spans="1:10" s="74" customFormat="1" ht="12.2" customHeight="1">
      <c r="A7" s="83">
        <f>+'40 IFRS 1 - Res koncern'!A7</f>
        <v>40</v>
      </c>
      <c r="B7" s="2" t="s">
        <v>179</v>
      </c>
      <c r="C7" s="101"/>
      <c r="D7" s="100"/>
      <c r="E7" s="101"/>
      <c r="F7" s="150"/>
      <c r="G7" s="78"/>
    </row>
    <row r="8" spans="1:10" s="74" customFormat="1" ht="12.2" customHeight="1">
      <c r="A8" s="83"/>
      <c r="B8" s="101"/>
      <c r="C8" s="101"/>
      <c r="D8" s="100"/>
      <c r="E8" s="101"/>
      <c r="F8" s="150"/>
      <c r="G8" s="78"/>
    </row>
    <row r="9" spans="1:10" s="74" customFormat="1" ht="12.75" customHeight="1">
      <c r="A9" s="101"/>
      <c r="B9" s="243"/>
      <c r="C9" s="101" t="s">
        <v>301</v>
      </c>
      <c r="D9" s="100"/>
      <c r="E9" s="381" t="s">
        <v>286</v>
      </c>
      <c r="F9" s="381"/>
      <c r="G9" s="381"/>
    </row>
    <row r="10" spans="1:10" s="74" customFormat="1" ht="10.5">
      <c r="A10" s="101"/>
      <c r="B10" s="101"/>
      <c r="C10" s="101"/>
      <c r="D10" s="100"/>
      <c r="E10" s="203"/>
      <c r="F10" s="203"/>
      <c r="G10" s="203"/>
    </row>
    <row r="11" spans="1:10" s="74" customFormat="1" ht="10.5">
      <c r="A11" s="101"/>
      <c r="B11" s="101"/>
      <c r="C11" s="101"/>
      <c r="D11" s="100"/>
      <c r="E11" s="75" t="s">
        <v>181</v>
      </c>
      <c r="G11" s="75" t="s">
        <v>3</v>
      </c>
    </row>
    <row r="12" spans="1:10" s="74" customFormat="1" ht="12.75" customHeight="1">
      <c r="A12" s="94"/>
      <c r="B12" s="93"/>
      <c r="C12" s="93"/>
      <c r="D12" s="155"/>
      <c r="E12" s="168" t="s">
        <v>182</v>
      </c>
      <c r="F12" s="139"/>
      <c r="J12" s="101"/>
    </row>
    <row r="13" spans="1:10" s="74" customFormat="1" ht="12.2" customHeight="1">
      <c r="A13" s="85"/>
      <c r="B13" s="30"/>
      <c r="C13" s="73" t="s">
        <v>88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10" s="74" customFormat="1" ht="12.2" customHeight="1">
      <c r="A14" s="85"/>
      <c r="B14" s="30"/>
      <c r="C14" s="28"/>
      <c r="D14" s="30"/>
      <c r="E14" s="140"/>
      <c r="F14" s="137"/>
      <c r="G14" s="140"/>
    </row>
    <row r="15" spans="1:10" ht="12.2" customHeight="1">
      <c r="C15" s="74"/>
      <c r="D15" s="75"/>
      <c r="E15" s="120"/>
      <c r="F15" s="79"/>
      <c r="G15" s="120"/>
    </row>
    <row r="16" spans="1:10" ht="12.2" customHeight="1">
      <c r="C16" s="76" t="s">
        <v>175</v>
      </c>
      <c r="D16" s="118"/>
      <c r="E16" s="106"/>
      <c r="F16" s="62"/>
      <c r="G16" s="106"/>
    </row>
    <row r="17" spans="1:7" ht="12.2" customHeight="1">
      <c r="C17" s="74"/>
      <c r="D17" s="75"/>
      <c r="E17" s="111"/>
      <c r="F17" s="25"/>
      <c r="G17" s="111"/>
    </row>
    <row r="18" spans="1:7" ht="12.2" customHeight="1">
      <c r="C18" s="76" t="s">
        <v>303</v>
      </c>
      <c r="D18" s="128"/>
      <c r="E18" s="111"/>
      <c r="F18" s="25"/>
      <c r="G18" s="111"/>
    </row>
    <row r="19" spans="1:7" ht="12.2" customHeight="1">
      <c r="A19" s="83"/>
      <c r="C19" s="74" t="s">
        <v>15</v>
      </c>
      <c r="D19" s="149"/>
      <c r="E19" s="111">
        <v>4172</v>
      </c>
      <c r="F19" s="25">
        <f>+G19-E19</f>
        <v>185</v>
      </c>
      <c r="G19" s="111">
        <v>4357</v>
      </c>
    </row>
    <row r="20" spans="1:7" ht="12.2" customHeight="1">
      <c r="A20" s="83"/>
      <c r="C20" s="74" t="s">
        <v>302</v>
      </c>
      <c r="D20" s="75"/>
      <c r="E20" s="111">
        <v>1319</v>
      </c>
      <c r="F20" s="25">
        <f>+G20-E20</f>
        <v>0</v>
      </c>
      <c r="G20" s="111">
        <v>1319</v>
      </c>
    </row>
    <row r="21" spans="1:7" ht="12.2" customHeight="1">
      <c r="A21" s="83"/>
      <c r="C21" s="74"/>
      <c r="D21" s="75"/>
      <c r="E21" s="105">
        <f>SUM(E19:E20)</f>
        <v>5491</v>
      </c>
      <c r="F21" s="237">
        <f>SUM(F19:F20)</f>
        <v>185</v>
      </c>
      <c r="G21" s="105">
        <f>SUM(G19:G20)</f>
        <v>5676</v>
      </c>
    </row>
    <row r="22" spans="1:7" ht="12.2" customHeight="1">
      <c r="A22" s="83"/>
      <c r="C22" s="74"/>
      <c r="D22" s="75"/>
      <c r="E22" s="111"/>
      <c r="F22" s="25"/>
      <c r="G22" s="111"/>
    </row>
    <row r="23" spans="1:7" ht="12.2" customHeight="1">
      <c r="A23" s="83"/>
      <c r="C23" s="76" t="s">
        <v>304</v>
      </c>
      <c r="D23" s="128"/>
      <c r="E23" s="111"/>
      <c r="F23" s="25"/>
      <c r="G23" s="111"/>
    </row>
    <row r="24" spans="1:7" ht="12.2" customHeight="1">
      <c r="A24" s="83"/>
      <c r="C24" s="74" t="s">
        <v>305</v>
      </c>
      <c r="D24" s="149"/>
      <c r="E24" s="111">
        <v>1092</v>
      </c>
      <c r="F24" s="25">
        <f>+G24-E24</f>
        <v>4</v>
      </c>
      <c r="G24" s="111">
        <v>1096</v>
      </c>
    </row>
    <row r="25" spans="1:7" ht="12.2" customHeight="1">
      <c r="A25" s="83"/>
      <c r="C25" s="74" t="s">
        <v>134</v>
      </c>
      <c r="D25" s="75"/>
      <c r="E25" s="111">
        <v>845</v>
      </c>
      <c r="F25" s="25">
        <f>+G25-E25</f>
        <v>0</v>
      </c>
      <c r="G25" s="111">
        <v>845</v>
      </c>
    </row>
    <row r="26" spans="1:7" ht="12.2" customHeight="1">
      <c r="A26" s="83"/>
      <c r="C26" s="74" t="s">
        <v>188</v>
      </c>
      <c r="D26" s="75"/>
      <c r="E26" s="111">
        <v>102</v>
      </c>
      <c r="F26" s="25">
        <f>+G26-E26</f>
        <v>0</v>
      </c>
      <c r="G26" s="111">
        <v>102</v>
      </c>
    </row>
    <row r="27" spans="1:7" ht="12.2" customHeight="1">
      <c r="A27" s="83"/>
      <c r="C27" s="74" t="s">
        <v>210</v>
      </c>
      <c r="D27" s="75"/>
      <c r="E27" s="111">
        <v>87</v>
      </c>
      <c r="F27" s="25">
        <f>+G27-E27</f>
        <v>0</v>
      </c>
      <c r="G27" s="111">
        <v>87</v>
      </c>
    </row>
    <row r="28" spans="1:7" ht="12.2" customHeight="1">
      <c r="A28" s="83"/>
      <c r="C28" s="74"/>
      <c r="D28" s="75"/>
      <c r="E28" s="105">
        <f>SUM(E24:E27)</f>
        <v>2126</v>
      </c>
      <c r="F28" s="237">
        <f>SUM(F24:F27)</f>
        <v>4</v>
      </c>
      <c r="G28" s="105">
        <f>SUM(G24:G27)</f>
        <v>2130</v>
      </c>
    </row>
    <row r="29" spans="1:7" ht="12.2" customHeight="1">
      <c r="A29" s="83"/>
      <c r="C29" s="76"/>
      <c r="D29" s="118"/>
      <c r="E29" s="111"/>
      <c r="F29" s="25"/>
      <c r="G29" s="111"/>
    </row>
    <row r="30" spans="1:7">
      <c r="A30" s="83"/>
      <c r="C30" s="76" t="s">
        <v>306</v>
      </c>
      <c r="D30" s="118"/>
      <c r="E30" s="111"/>
      <c r="F30" s="25"/>
      <c r="G30" s="111"/>
    </row>
    <row r="31" spans="1:7" ht="12.2" customHeight="1">
      <c r="A31" s="83"/>
      <c r="C31" s="74" t="s">
        <v>307</v>
      </c>
      <c r="D31" s="75"/>
      <c r="E31" s="111">
        <v>1</v>
      </c>
      <c r="F31" s="25">
        <f>+G31-E31</f>
        <v>0</v>
      </c>
      <c r="G31" s="111">
        <v>1</v>
      </c>
    </row>
    <row r="32" spans="1:7" hidden="1">
      <c r="A32" s="83"/>
      <c r="C32" s="74" t="s">
        <v>189</v>
      </c>
      <c r="D32" s="75"/>
      <c r="E32" s="111">
        <v>0</v>
      </c>
      <c r="F32" s="25">
        <f>+G32-E32</f>
        <v>0</v>
      </c>
      <c r="G32" s="111">
        <v>0</v>
      </c>
    </row>
    <row r="33" spans="1:7" ht="12" customHeight="1">
      <c r="A33" s="83"/>
      <c r="C33" s="74" t="s">
        <v>310</v>
      </c>
      <c r="D33" s="75"/>
      <c r="E33" s="111">
        <v>143</v>
      </c>
      <c r="F33" s="25">
        <f>+G33-E33</f>
        <v>0</v>
      </c>
      <c r="G33" s="111">
        <v>143</v>
      </c>
    </row>
    <row r="34" spans="1:7" ht="12.2" customHeight="1">
      <c r="A34" s="83"/>
      <c r="C34" s="76"/>
      <c r="D34" s="118"/>
      <c r="E34" s="105">
        <f>SUM(E31:E33)</f>
        <v>144</v>
      </c>
      <c r="F34" s="237">
        <f>SUM(F31:F31)</f>
        <v>0</v>
      </c>
      <c r="G34" s="105">
        <f>SUM(G31:G33)</f>
        <v>144</v>
      </c>
    </row>
    <row r="35" spans="1:7" ht="12.2" customHeight="1">
      <c r="A35" s="83"/>
      <c r="C35" s="74"/>
      <c r="D35" s="75"/>
      <c r="E35" s="111"/>
      <c r="F35" s="25"/>
      <c r="G35" s="111"/>
    </row>
    <row r="36" spans="1:7" ht="12.2" customHeight="1">
      <c r="A36" s="83"/>
      <c r="C36" s="76" t="s">
        <v>277</v>
      </c>
      <c r="D36" s="118"/>
      <c r="E36" s="110">
        <f>+E21+E28+E34</f>
        <v>7761</v>
      </c>
      <c r="F36" s="238">
        <f>+F21+F28+F34</f>
        <v>189</v>
      </c>
      <c r="G36" s="110">
        <f>+G21+G28+G34</f>
        <v>7950</v>
      </c>
    </row>
    <row r="37" spans="1:7" ht="12.2" customHeight="1">
      <c r="A37" s="83"/>
      <c r="C37" s="74"/>
      <c r="D37" s="75"/>
      <c r="E37" s="111"/>
      <c r="F37" s="25"/>
      <c r="G37" s="111"/>
    </row>
    <row r="38" spans="1:7" ht="12.2" customHeight="1">
      <c r="A38" s="83"/>
      <c r="C38" s="76" t="s">
        <v>311</v>
      </c>
      <c r="D38" s="118"/>
      <c r="E38" s="111"/>
      <c r="F38" s="25"/>
      <c r="G38" s="111"/>
    </row>
    <row r="39" spans="1:7" ht="12.2" customHeight="1">
      <c r="A39" s="83"/>
      <c r="C39" s="76"/>
      <c r="D39" s="118"/>
      <c r="E39" s="111"/>
      <c r="F39" s="25"/>
      <c r="G39" s="111"/>
    </row>
    <row r="40" spans="1:7" ht="12.2" customHeight="1">
      <c r="A40" s="83"/>
      <c r="C40" s="76" t="s">
        <v>312</v>
      </c>
      <c r="D40" s="118"/>
      <c r="E40" s="111"/>
      <c r="F40" s="25"/>
      <c r="G40" s="111"/>
    </row>
    <row r="41" spans="1:7" ht="12.2" customHeight="1">
      <c r="A41" s="83"/>
      <c r="C41" s="74" t="s">
        <v>313</v>
      </c>
      <c r="D41" s="75"/>
      <c r="E41" s="111">
        <v>151</v>
      </c>
      <c r="F41" s="25">
        <f>+G41-E41</f>
        <v>0</v>
      </c>
      <c r="G41" s="111">
        <v>151</v>
      </c>
    </row>
    <row r="42" spans="1:7" ht="12.2" customHeight="1">
      <c r="A42" s="83"/>
      <c r="C42" s="74" t="s">
        <v>316</v>
      </c>
      <c r="D42" s="75"/>
      <c r="E42" s="111">
        <v>127</v>
      </c>
      <c r="F42" s="25">
        <f>+G42-E42</f>
        <v>0</v>
      </c>
      <c r="G42" s="111">
        <v>127</v>
      </c>
    </row>
    <row r="43" spans="1:7" ht="12.2" customHeight="1">
      <c r="A43" s="83"/>
      <c r="C43" s="74" t="s">
        <v>190</v>
      </c>
      <c r="D43" s="75"/>
      <c r="E43" s="111">
        <v>260</v>
      </c>
      <c r="F43" s="25">
        <f>+G43-E43</f>
        <v>0</v>
      </c>
      <c r="G43" s="111">
        <v>260</v>
      </c>
    </row>
    <row r="44" spans="1:7" ht="12.2" customHeight="1">
      <c r="A44" s="83"/>
      <c r="C44" s="74"/>
      <c r="D44" s="75"/>
      <c r="E44" s="105">
        <f>SUM(E41:E43)</f>
        <v>538</v>
      </c>
      <c r="F44" s="237">
        <f>SUM(F41:F43)</f>
        <v>0</v>
      </c>
      <c r="G44" s="105">
        <f>SUM(G41:G43)</f>
        <v>538</v>
      </c>
    </row>
    <row r="45" spans="1:7" ht="12.2" customHeight="1">
      <c r="A45" s="83"/>
      <c r="C45" s="74"/>
      <c r="D45" s="75"/>
      <c r="E45" s="111"/>
      <c r="F45" s="25"/>
      <c r="G45" s="111"/>
    </row>
    <row r="46" spans="1:7" ht="12.2" customHeight="1">
      <c r="A46" s="83"/>
      <c r="C46" s="76" t="s">
        <v>309</v>
      </c>
      <c r="D46" s="118"/>
      <c r="E46" s="111"/>
      <c r="F46" s="25"/>
      <c r="G46" s="111"/>
    </row>
    <row r="47" spans="1:7" ht="12.2" customHeight="1">
      <c r="A47" s="83"/>
      <c r="C47" s="74" t="s">
        <v>317</v>
      </c>
      <c r="D47" s="75"/>
      <c r="E47" s="111">
        <v>569</v>
      </c>
      <c r="F47" s="25">
        <f>+G47-E47</f>
        <v>0</v>
      </c>
      <c r="G47" s="111">
        <v>569</v>
      </c>
    </row>
    <row r="48" spans="1:7" ht="12.2" customHeight="1">
      <c r="A48" s="83"/>
      <c r="C48" s="74" t="s">
        <v>318</v>
      </c>
      <c r="D48" s="75"/>
      <c r="E48" s="111">
        <v>12</v>
      </c>
      <c r="F48" s="25">
        <f>+G48-E48</f>
        <v>0</v>
      </c>
      <c r="G48" s="111">
        <v>12</v>
      </c>
    </row>
    <row r="49" spans="1:7" ht="12.2" customHeight="1">
      <c r="A49" s="83"/>
      <c r="C49" s="74" t="s">
        <v>319</v>
      </c>
      <c r="D49" s="75"/>
      <c r="E49" s="111">
        <v>92</v>
      </c>
      <c r="F49" s="25">
        <f>+G49-E49</f>
        <v>0</v>
      </c>
      <c r="G49" s="111">
        <v>92</v>
      </c>
    </row>
    <row r="50" spans="1:7" ht="12" customHeight="1">
      <c r="A50" s="83"/>
      <c r="C50" s="74" t="s">
        <v>320</v>
      </c>
      <c r="D50" s="75"/>
      <c r="E50" s="111">
        <v>25</v>
      </c>
      <c r="F50" s="25">
        <f>+G50-E50</f>
        <v>0</v>
      </c>
      <c r="G50" s="111">
        <v>25</v>
      </c>
    </row>
    <row r="51" spans="1:7" ht="12.2" customHeight="1">
      <c r="A51" s="83"/>
      <c r="C51" s="74"/>
      <c r="D51" s="75"/>
      <c r="E51" s="105">
        <f>SUM(E47:E50)</f>
        <v>698</v>
      </c>
      <c r="F51" s="237">
        <f>SUM(F47:F50)</f>
        <v>0</v>
      </c>
      <c r="G51" s="105">
        <f>SUM(G47:G50)</f>
        <v>698</v>
      </c>
    </row>
    <row r="52" spans="1:7" ht="12.2" customHeight="1">
      <c r="A52" s="83"/>
      <c r="C52" s="74"/>
      <c r="D52" s="75"/>
      <c r="E52" s="111"/>
      <c r="F52" s="25"/>
      <c r="G52" s="111"/>
    </row>
    <row r="53" spans="1:7" ht="12.2" customHeight="1">
      <c r="A53" s="83"/>
      <c r="C53" s="76" t="s">
        <v>321</v>
      </c>
      <c r="D53" s="118"/>
      <c r="E53" s="110">
        <v>230</v>
      </c>
      <c r="F53" s="24">
        <f>+G53-E53</f>
        <v>0</v>
      </c>
      <c r="G53" s="107">
        <v>230</v>
      </c>
    </row>
    <row r="54" spans="1:7" ht="12.2" customHeight="1">
      <c r="A54" s="82"/>
      <c r="C54" s="74"/>
      <c r="D54" s="75"/>
      <c r="E54" s="114"/>
      <c r="F54" s="233"/>
      <c r="G54" s="231"/>
    </row>
    <row r="55" spans="1:7" ht="12.2" customHeight="1">
      <c r="A55" s="83"/>
      <c r="C55" s="76" t="s">
        <v>322</v>
      </c>
      <c r="D55" s="118"/>
      <c r="E55" s="110">
        <f>E51+E53+E44</f>
        <v>1466</v>
      </c>
      <c r="F55" s="238">
        <f>F51+F53+F44</f>
        <v>0</v>
      </c>
      <c r="G55" s="110">
        <f>G51+G53+G44</f>
        <v>1466</v>
      </c>
    </row>
    <row r="56" spans="1:7" ht="12.2" customHeight="1">
      <c r="A56" s="82"/>
      <c r="C56" s="74"/>
      <c r="D56" s="75"/>
      <c r="E56" s="114"/>
      <c r="F56" s="61"/>
      <c r="G56" s="114"/>
    </row>
    <row r="57" spans="1:7" ht="12.2" customHeight="1">
      <c r="A57" s="83"/>
      <c r="C57" s="76" t="s">
        <v>323</v>
      </c>
      <c r="D57" s="118"/>
      <c r="E57" s="110">
        <f>ROUND(+E36+E55,0)</f>
        <v>9227</v>
      </c>
      <c r="F57" s="238">
        <f>+F36+F55</f>
        <v>189</v>
      </c>
      <c r="G57" s="110">
        <f>ROUND(+G36+G55,0)</f>
        <v>9416</v>
      </c>
    </row>
    <row r="58" spans="1:7" ht="12.2" customHeight="1">
      <c r="C58" s="91" t="s">
        <v>16</v>
      </c>
      <c r="D58" s="162"/>
      <c r="E58" s="163"/>
      <c r="F58" s="122"/>
    </row>
    <row r="59" spans="1:7" ht="12.2" customHeight="1">
      <c r="C59" s="91"/>
      <c r="D59" s="162"/>
      <c r="E59" s="163"/>
      <c r="F59" s="122"/>
    </row>
    <row r="60" spans="1:7" ht="12.2" customHeight="1">
      <c r="C60" s="91"/>
      <c r="D60" s="162"/>
      <c r="E60" s="163"/>
      <c r="F60" s="122"/>
    </row>
    <row r="61" spans="1:7" ht="12.2" customHeight="1">
      <c r="C61" s="91"/>
      <c r="D61" s="162"/>
      <c r="E61" s="163"/>
      <c r="F61" s="122"/>
    </row>
    <row r="62" spans="1:7" ht="12.2" customHeight="1">
      <c r="C62" s="91"/>
      <c r="D62" s="162"/>
      <c r="E62" s="163"/>
      <c r="F62" s="122"/>
    </row>
    <row r="63" spans="1:7">
      <c r="C63" s="91"/>
      <c r="D63" s="162"/>
      <c r="E63" s="164"/>
      <c r="F63" s="121"/>
    </row>
    <row r="64" spans="1:7" s="19" customFormat="1">
      <c r="A64" s="87"/>
      <c r="B64" s="49"/>
      <c r="C64" s="88"/>
      <c r="D64" s="156"/>
      <c r="E64" s="87"/>
      <c r="F64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10"/>
  </sheetPr>
  <dimension ref="A1:G61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31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91</v>
      </c>
      <c r="C1" s="98"/>
      <c r="E1" s="86"/>
      <c r="F1" s="86"/>
    </row>
    <row r="2" spans="1:7" s="3" customFormat="1" ht="12.2" customHeight="1">
      <c r="A2" s="98"/>
      <c r="B2" s="30"/>
      <c r="C2" s="2"/>
      <c r="D2" s="135"/>
      <c r="E2" s="32"/>
      <c r="F2" s="32"/>
    </row>
    <row r="3" spans="1:7" s="3" customFormat="1" ht="12" customHeight="1">
      <c r="A3" s="98"/>
      <c r="B3" s="30"/>
      <c r="C3" s="54"/>
      <c r="D3" s="244"/>
      <c r="E3" s="55"/>
      <c r="F3" s="55"/>
    </row>
    <row r="4" spans="1:7" s="3" customFormat="1" ht="12.2" customHeight="1">
      <c r="A4" s="98"/>
      <c r="B4" s="30"/>
      <c r="C4" s="2"/>
      <c r="D4" s="135"/>
      <c r="E4" s="56"/>
      <c r="F4" s="134"/>
    </row>
    <row r="5" spans="1:7" s="3" customFormat="1" ht="12.2" customHeight="1">
      <c r="A5" s="99" t="s">
        <v>41</v>
      </c>
      <c r="B5" s="99"/>
      <c r="C5" s="144"/>
      <c r="D5" s="245"/>
      <c r="E5" s="145"/>
      <c r="F5" s="142"/>
      <c r="G5" s="165"/>
    </row>
    <row r="6" spans="1:7" s="3" customFormat="1">
      <c r="A6" s="157"/>
      <c r="B6" s="158"/>
      <c r="C6" s="159"/>
      <c r="D6" s="246"/>
      <c r="E6" s="171"/>
      <c r="F6" s="160"/>
    </row>
    <row r="7" spans="1:7" s="3" customFormat="1" ht="63">
      <c r="A7" s="83">
        <f>+'40 IFRS 1 - Bal aktiv koncern'!A7</f>
        <v>40</v>
      </c>
      <c r="B7" s="2" t="s">
        <v>179</v>
      </c>
      <c r="C7" s="159"/>
      <c r="D7" s="246"/>
      <c r="E7" s="171"/>
      <c r="F7" s="160"/>
    </row>
    <row r="8" spans="1:7" s="3" customFormat="1">
      <c r="A8" s="83"/>
      <c r="B8" s="2"/>
      <c r="C8" s="159"/>
      <c r="D8" s="246"/>
      <c r="E8" s="171"/>
      <c r="F8" s="160"/>
    </row>
    <row r="9" spans="1:7" s="3" customFormat="1" ht="10.5">
      <c r="A9" s="157"/>
      <c r="B9" s="161"/>
      <c r="C9" s="161" t="s">
        <v>324</v>
      </c>
      <c r="D9" s="246"/>
      <c r="E9" s="381" t="s">
        <v>286</v>
      </c>
      <c r="F9" s="381"/>
      <c r="G9" s="381"/>
    </row>
    <row r="10" spans="1:7" s="3" customFormat="1" ht="10.5">
      <c r="A10" s="157"/>
      <c r="B10" s="161"/>
      <c r="C10" s="161"/>
      <c r="D10" s="246"/>
      <c r="E10" s="203"/>
      <c r="F10" s="203"/>
      <c r="G10" s="203"/>
    </row>
    <row r="11" spans="1:7" s="3" customFormat="1" ht="10.5">
      <c r="A11" s="157"/>
      <c r="B11" s="161"/>
      <c r="C11" s="159"/>
      <c r="D11" s="246"/>
      <c r="E11" s="75" t="s">
        <v>205</v>
      </c>
      <c r="F11" s="74"/>
      <c r="G11" s="75" t="s">
        <v>3</v>
      </c>
    </row>
    <row r="12" spans="1:7" s="3" customFormat="1" ht="12.2" customHeight="1">
      <c r="A12" s="51"/>
      <c r="B12" s="104"/>
      <c r="C12" s="51"/>
      <c r="D12" s="247"/>
      <c r="E12" s="168" t="s">
        <v>182</v>
      </c>
      <c r="F12" s="139"/>
      <c r="G12" s="74"/>
    </row>
    <row r="13" spans="1:7" s="3" customFormat="1" ht="12.2" customHeight="1">
      <c r="A13" s="85"/>
      <c r="B13" s="30"/>
      <c r="C13" s="151" t="s">
        <v>88</v>
      </c>
      <c r="D13" s="248" t="s">
        <v>41</v>
      </c>
      <c r="E13" s="205">
        <v>2006</v>
      </c>
      <c r="F13" s="152" t="s">
        <v>183</v>
      </c>
      <c r="G13" s="205">
        <v>2006</v>
      </c>
    </row>
    <row r="14" spans="1:7" s="3" customFormat="1" ht="12.2" customHeight="1">
      <c r="A14" s="85"/>
      <c r="B14" s="30"/>
      <c r="D14" s="143"/>
      <c r="E14" s="138"/>
      <c r="F14" s="141"/>
      <c r="G14" s="138"/>
    </row>
    <row r="15" spans="1:7" ht="12.2" customHeight="1">
      <c r="C15" s="3"/>
      <c r="D15" s="143"/>
      <c r="E15" s="125"/>
      <c r="F15" s="32"/>
      <c r="G15" s="125"/>
    </row>
    <row r="16" spans="1:7" ht="12.2" customHeight="1">
      <c r="A16" s="24"/>
      <c r="C16" s="76" t="s">
        <v>325</v>
      </c>
      <c r="D16" s="143"/>
      <c r="E16" s="111"/>
      <c r="F16" s="25"/>
      <c r="G16" s="111"/>
    </row>
    <row r="17" spans="1:7" ht="12.75" customHeight="1">
      <c r="A17" s="24"/>
      <c r="B17" s="75"/>
      <c r="C17" s="74" t="s">
        <v>338</v>
      </c>
      <c r="D17" s="143"/>
      <c r="E17" s="111">
        <v>1008</v>
      </c>
      <c r="F17" s="25">
        <f>+G17-E17</f>
        <v>0</v>
      </c>
      <c r="G17" s="111">
        <v>1008</v>
      </c>
    </row>
    <row r="18" spans="1:7" ht="12.75" customHeight="1">
      <c r="A18" s="24"/>
      <c r="B18" s="75"/>
      <c r="C18" s="74" t="s">
        <v>327</v>
      </c>
      <c r="D18" s="143"/>
      <c r="E18" s="111">
        <v>-464</v>
      </c>
      <c r="F18" s="25">
        <f>+G18-E18</f>
        <v>180</v>
      </c>
      <c r="G18" s="111">
        <v>-284</v>
      </c>
    </row>
    <row r="19" spans="1:7">
      <c r="A19" s="24"/>
      <c r="B19" s="75"/>
      <c r="C19" s="74" t="s">
        <v>300</v>
      </c>
      <c r="D19" s="143"/>
      <c r="E19" s="111">
        <v>30</v>
      </c>
      <c r="F19" s="25">
        <f>+G19-E19</f>
        <v>0</v>
      </c>
      <c r="G19" s="111">
        <v>30</v>
      </c>
    </row>
    <row r="20" spans="1:7" ht="12.75" customHeight="1">
      <c r="A20" s="24"/>
      <c r="B20" s="75"/>
      <c r="C20" s="76" t="s">
        <v>328</v>
      </c>
      <c r="D20" s="249"/>
      <c r="E20" s="105">
        <f>SUM(E17:E19)</f>
        <v>574</v>
      </c>
      <c r="F20" s="237">
        <f>SUM(F17:F19)</f>
        <v>180</v>
      </c>
      <c r="G20" s="105">
        <f>SUM(G17:G19)</f>
        <v>754</v>
      </c>
    </row>
    <row r="21" spans="1:7">
      <c r="A21" s="24"/>
      <c r="B21" s="75"/>
      <c r="C21" s="76"/>
      <c r="D21" s="249"/>
      <c r="E21" s="111"/>
      <c r="F21" s="25"/>
      <c r="G21" s="111"/>
    </row>
    <row r="22" spans="1:7">
      <c r="A22" s="24"/>
      <c r="B22" s="75"/>
      <c r="C22" s="76" t="s">
        <v>329</v>
      </c>
      <c r="D22" s="249"/>
      <c r="E22" s="111"/>
      <c r="F22" s="25"/>
      <c r="G22" s="111"/>
    </row>
    <row r="23" spans="1:7" ht="12.2" customHeight="1">
      <c r="A23" s="24"/>
      <c r="B23" s="75"/>
      <c r="C23" s="97"/>
      <c r="D23" s="249"/>
      <c r="E23" s="111"/>
      <c r="F23" s="25"/>
      <c r="G23" s="111"/>
    </row>
    <row r="24" spans="1:7" ht="12.2" customHeight="1">
      <c r="A24" s="25"/>
      <c r="B24" s="75"/>
      <c r="C24" s="76" t="s">
        <v>176</v>
      </c>
      <c r="D24" s="135"/>
      <c r="E24" s="111"/>
      <c r="F24" s="25"/>
      <c r="G24" s="111"/>
    </row>
    <row r="25" spans="1:7" ht="12.2" customHeight="1">
      <c r="A25" s="24"/>
      <c r="B25" s="75"/>
      <c r="C25" s="74" t="s">
        <v>192</v>
      </c>
      <c r="D25" s="143"/>
      <c r="E25" s="111">
        <f>41-4</f>
        <v>37</v>
      </c>
      <c r="F25" s="25" t="e">
        <f t="shared" ref="F25:F30" si="0">+G25-E25</f>
        <v>#REF!</v>
      </c>
      <c r="G25" s="111" t="e">
        <f>+#REF!</f>
        <v>#REF!</v>
      </c>
    </row>
    <row r="26" spans="1:7" ht="12.2" customHeight="1">
      <c r="A26" s="24"/>
      <c r="B26" s="75"/>
      <c r="C26" s="74" t="s">
        <v>330</v>
      </c>
      <c r="D26" s="143"/>
      <c r="E26" s="111">
        <v>538</v>
      </c>
      <c r="F26" s="25" t="e">
        <f t="shared" si="0"/>
        <v>#REF!</v>
      </c>
      <c r="G26" s="111" t="e">
        <f>+#REF!</f>
        <v>#REF!</v>
      </c>
    </row>
    <row r="27" spans="1:7" ht="12.2" customHeight="1">
      <c r="A27" s="24"/>
      <c r="B27" s="75"/>
      <c r="C27" s="74" t="s">
        <v>331</v>
      </c>
      <c r="D27" s="143"/>
      <c r="E27" s="111">
        <v>9</v>
      </c>
      <c r="F27" s="25" t="e">
        <f t="shared" si="0"/>
        <v>#REF!</v>
      </c>
      <c r="G27" s="111" t="e">
        <f>+#REF!</f>
        <v>#REF!</v>
      </c>
    </row>
    <row r="28" spans="1:7" ht="12.2" customHeight="1">
      <c r="A28" s="24"/>
      <c r="B28" s="75"/>
      <c r="C28" s="74" t="s">
        <v>211</v>
      </c>
      <c r="D28" s="143"/>
      <c r="E28" s="111">
        <v>347</v>
      </c>
      <c r="F28" s="25" t="e">
        <f t="shared" si="0"/>
        <v>#REF!</v>
      </c>
      <c r="G28" s="111" t="e">
        <f>+#REF!</f>
        <v>#REF!</v>
      </c>
    </row>
    <row r="29" spans="1:7" ht="12" customHeight="1">
      <c r="A29" s="24"/>
      <c r="B29" s="75"/>
      <c r="C29" s="74" t="s">
        <v>332</v>
      </c>
      <c r="D29" s="143"/>
      <c r="E29" s="111">
        <v>4379</v>
      </c>
      <c r="F29" s="25" t="e">
        <f t="shared" si="0"/>
        <v>#REF!</v>
      </c>
      <c r="G29" s="111" t="e">
        <f>+#REF!</f>
        <v>#REF!</v>
      </c>
    </row>
    <row r="30" spans="1:7">
      <c r="A30" s="24"/>
      <c r="B30" s="75"/>
      <c r="C30" s="74" t="s">
        <v>212</v>
      </c>
      <c r="D30" s="143"/>
      <c r="E30" s="111">
        <v>2509</v>
      </c>
      <c r="F30" s="25" t="e">
        <f t="shared" si="0"/>
        <v>#REF!</v>
      </c>
      <c r="G30" s="111" t="e">
        <f>+#REF!</f>
        <v>#REF!</v>
      </c>
    </row>
    <row r="31" spans="1:7" ht="12.2" customHeight="1">
      <c r="A31" s="24"/>
      <c r="B31" s="75"/>
      <c r="C31" s="74"/>
      <c r="D31" s="143"/>
      <c r="E31" s="105">
        <f>SUM(E25:E30)</f>
        <v>7819</v>
      </c>
      <c r="F31" s="237" t="e">
        <f>SUM(F25:F30)</f>
        <v>#REF!</v>
      </c>
      <c r="G31" s="105" t="e">
        <f>SUM(G25:G30)</f>
        <v>#REF!</v>
      </c>
    </row>
    <row r="32" spans="1:7" ht="12.2" customHeight="1">
      <c r="A32" s="25"/>
      <c r="B32" s="75"/>
      <c r="C32" s="74"/>
      <c r="D32" s="143"/>
      <c r="E32" s="111"/>
      <c r="F32" s="25"/>
      <c r="G32" s="111"/>
    </row>
    <row r="33" spans="1:7" ht="12.2" customHeight="1">
      <c r="A33" s="25"/>
      <c r="B33" s="75"/>
      <c r="C33" s="76" t="s">
        <v>177</v>
      </c>
      <c r="D33" s="135"/>
      <c r="E33" s="111"/>
      <c r="F33" s="25"/>
      <c r="G33" s="111"/>
    </row>
    <row r="34" spans="1:7" ht="12" customHeight="1">
      <c r="A34" s="25"/>
      <c r="B34" s="75"/>
      <c r="C34" s="74" t="s">
        <v>331</v>
      </c>
      <c r="D34" s="135"/>
      <c r="E34" s="111">
        <v>0</v>
      </c>
      <c r="F34" s="25" t="e">
        <f t="shared" ref="F34:F41" si="1">+G34-E34</f>
        <v>#REF!</v>
      </c>
      <c r="G34" s="111" t="e">
        <f>+#REF!</f>
        <v>#REF!</v>
      </c>
    </row>
    <row r="35" spans="1:7" ht="12.2" customHeight="1">
      <c r="A35" s="24"/>
      <c r="B35" s="75"/>
      <c r="C35" s="74" t="s">
        <v>196</v>
      </c>
      <c r="D35" s="143"/>
      <c r="E35" s="111">
        <v>8</v>
      </c>
      <c r="F35" s="25" t="e">
        <f t="shared" si="1"/>
        <v>#REF!</v>
      </c>
      <c r="G35" s="111" t="e">
        <f>+#REF!</f>
        <v>#REF!</v>
      </c>
    </row>
    <row r="36" spans="1:7" ht="12.2" customHeight="1">
      <c r="A36" s="24"/>
      <c r="B36" s="75"/>
      <c r="C36" s="74" t="s">
        <v>332</v>
      </c>
      <c r="D36" s="143"/>
      <c r="E36" s="111">
        <v>221</v>
      </c>
      <c r="F36" s="25" t="e">
        <f t="shared" si="1"/>
        <v>#REF!</v>
      </c>
      <c r="G36" s="111" t="e">
        <f>+#REF!</f>
        <v>#REF!</v>
      </c>
    </row>
    <row r="37" spans="1:7" ht="12.2" hidden="1" customHeight="1">
      <c r="A37" s="24"/>
      <c r="B37" s="75"/>
      <c r="C37" s="74" t="s">
        <v>333</v>
      </c>
      <c r="D37" s="143"/>
      <c r="E37" s="111">
        <v>0</v>
      </c>
      <c r="F37" s="25" t="e">
        <f t="shared" si="1"/>
        <v>#REF!</v>
      </c>
      <c r="G37" s="111" t="e">
        <f>+#REF!</f>
        <v>#REF!</v>
      </c>
    </row>
    <row r="38" spans="1:7" ht="12.2" customHeight="1">
      <c r="A38" s="24"/>
      <c r="B38" s="75"/>
      <c r="C38" s="74" t="s">
        <v>340</v>
      </c>
      <c r="D38" s="143"/>
      <c r="E38" s="111">
        <v>335</v>
      </c>
      <c r="F38" s="25" t="e">
        <f t="shared" si="1"/>
        <v>#REF!</v>
      </c>
      <c r="G38" s="111" t="e">
        <f>+#REF!</f>
        <v>#REF!</v>
      </c>
    </row>
    <row r="39" spans="1:7" ht="12.2" customHeight="1">
      <c r="A39" s="24"/>
      <c r="B39" s="75"/>
      <c r="C39" s="74" t="s">
        <v>326</v>
      </c>
      <c r="D39" s="143"/>
      <c r="E39" s="111">
        <v>27</v>
      </c>
      <c r="F39" s="25" t="e">
        <f t="shared" si="1"/>
        <v>#REF!</v>
      </c>
      <c r="G39" s="111" t="e">
        <f>+#REF!</f>
        <v>#REF!</v>
      </c>
    </row>
    <row r="40" spans="1:7" ht="12.2" customHeight="1">
      <c r="A40" s="47"/>
      <c r="B40" s="75"/>
      <c r="C40" s="74" t="s">
        <v>198</v>
      </c>
      <c r="D40" s="143"/>
      <c r="E40" s="111">
        <f>236+4</f>
        <v>240</v>
      </c>
      <c r="F40" s="25" t="e">
        <f t="shared" si="1"/>
        <v>#REF!</v>
      </c>
      <c r="G40" s="111" t="e">
        <f>+#REF!</f>
        <v>#REF!</v>
      </c>
    </row>
    <row r="41" spans="1:7" ht="12.2" customHeight="1">
      <c r="A41" s="24"/>
      <c r="B41" s="75"/>
      <c r="C41" s="74" t="s">
        <v>320</v>
      </c>
      <c r="D41" s="143"/>
      <c r="E41" s="112">
        <v>3</v>
      </c>
      <c r="F41" s="25" t="e">
        <f t="shared" si="1"/>
        <v>#REF!</v>
      </c>
      <c r="G41" s="111" t="e">
        <f>+#REF!</f>
        <v>#REF!</v>
      </c>
    </row>
    <row r="42" spans="1:7" ht="12.2" customHeight="1">
      <c r="A42" s="24"/>
      <c r="B42" s="75"/>
      <c r="C42" s="74"/>
      <c r="D42" s="143"/>
      <c r="E42" s="105">
        <f>SUM(E34:E41)</f>
        <v>834</v>
      </c>
      <c r="F42" s="181" t="e">
        <f>SUM(F34:F41)</f>
        <v>#REF!</v>
      </c>
      <c r="G42" s="105" t="e">
        <f>SUM(G34:G41)</f>
        <v>#REF!</v>
      </c>
    </row>
    <row r="43" spans="1:7" ht="12.2" customHeight="1">
      <c r="A43" s="25"/>
      <c r="B43" s="75"/>
      <c r="C43" s="74"/>
      <c r="D43" s="143"/>
      <c r="E43" s="111"/>
      <c r="F43" s="25"/>
      <c r="G43" s="111"/>
    </row>
    <row r="44" spans="1:7" ht="12.2" customHeight="1">
      <c r="A44" s="24"/>
      <c r="B44" s="75"/>
      <c r="C44" s="76" t="s">
        <v>174</v>
      </c>
      <c r="D44" s="135"/>
      <c r="E44" s="110">
        <f>+E31+E42</f>
        <v>8653</v>
      </c>
      <c r="F44" s="238" t="e">
        <f>+F31+F42</f>
        <v>#REF!</v>
      </c>
      <c r="G44" s="110" t="e">
        <f>+G31+G42</f>
        <v>#REF!</v>
      </c>
    </row>
    <row r="45" spans="1:7" ht="12.2" customHeight="1">
      <c r="A45" s="25"/>
      <c r="B45" s="75"/>
      <c r="C45" s="74"/>
      <c r="D45" s="143"/>
      <c r="E45" s="111"/>
      <c r="F45" s="25"/>
      <c r="G45" s="111"/>
    </row>
    <row r="46" spans="1:7" ht="12.2" customHeight="1">
      <c r="A46" s="24"/>
      <c r="B46" s="75"/>
      <c r="C46" s="76" t="s">
        <v>334</v>
      </c>
      <c r="D46" s="135"/>
      <c r="E46" s="110">
        <f>+E20+E44</f>
        <v>9227</v>
      </c>
      <c r="F46" s="187" t="e">
        <f>+F20+F44</f>
        <v>#REF!</v>
      </c>
      <c r="G46" s="110" t="e">
        <f>+G20+G44</f>
        <v>#REF!</v>
      </c>
    </row>
    <row r="47" spans="1:7" ht="12.2" customHeight="1">
      <c r="B47" s="75"/>
      <c r="E47" s="172"/>
      <c r="F47" s="65"/>
      <c r="G47" s="172"/>
    </row>
    <row r="48" spans="1:7" ht="12.2" customHeight="1">
      <c r="B48" s="75"/>
      <c r="C48" s="131"/>
      <c r="E48" s="172"/>
      <c r="F48" s="65"/>
      <c r="G48" s="172"/>
    </row>
    <row r="49" spans="1:7" ht="12.2" customHeight="1">
      <c r="B49" s="75"/>
      <c r="C49" s="131"/>
      <c r="E49" s="172"/>
      <c r="F49" s="65"/>
      <c r="G49" s="172"/>
    </row>
    <row r="50" spans="1:7" ht="12.2" customHeight="1">
      <c r="B50" s="75"/>
      <c r="C50" s="206"/>
      <c r="E50" s="173"/>
      <c r="G50" s="173"/>
    </row>
    <row r="51" spans="1:7">
      <c r="B51" s="75"/>
      <c r="C51" s="131"/>
      <c r="E51" s="173"/>
      <c r="G51" s="173"/>
    </row>
    <row r="52" spans="1:7">
      <c r="B52" s="75"/>
      <c r="C52" s="143"/>
      <c r="E52" s="173"/>
      <c r="G52" s="173"/>
    </row>
    <row r="53" spans="1:7">
      <c r="B53" s="75"/>
      <c r="C53" s="143"/>
      <c r="D53" s="143"/>
      <c r="E53" s="172"/>
      <c r="G53" s="172"/>
    </row>
    <row r="54" spans="1:7">
      <c r="B54" s="75"/>
      <c r="C54" s="143"/>
      <c r="D54" s="143"/>
      <c r="E54" s="133"/>
      <c r="G54" s="133"/>
    </row>
    <row r="55" spans="1:7">
      <c r="B55" s="75"/>
      <c r="C55" s="143"/>
      <c r="D55" s="143"/>
      <c r="E55" s="133"/>
      <c r="G55" s="133"/>
    </row>
    <row r="56" spans="1:7">
      <c r="B56" s="75"/>
      <c r="C56" s="143"/>
      <c r="D56" s="143"/>
      <c r="E56" s="133"/>
      <c r="G56" s="133"/>
    </row>
    <row r="57" spans="1:7">
      <c r="B57" s="75"/>
      <c r="C57" s="143"/>
      <c r="E57" s="133"/>
      <c r="G57" s="133"/>
    </row>
    <row r="58" spans="1:7" ht="12.2" customHeight="1">
      <c r="B58" s="75"/>
      <c r="C58" s="143"/>
      <c r="E58" s="133"/>
      <c r="G58" s="133"/>
    </row>
    <row r="59" spans="1:7" ht="12.2" customHeight="1">
      <c r="E59" s="126"/>
      <c r="G59" s="133"/>
    </row>
    <row r="60" spans="1:7" s="131" customFormat="1" ht="12.2" customHeight="1">
      <c r="B60" s="132"/>
      <c r="E60" s="133"/>
      <c r="F60" s="133"/>
    </row>
    <row r="61" spans="1:7">
      <c r="A61" s="87"/>
      <c r="B61" s="49"/>
      <c r="C61" s="88"/>
      <c r="D61" s="250"/>
      <c r="E61" s="87"/>
      <c r="F61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2701AF065EE64195D3FC9386454F26" ma:contentTypeVersion="2" ma:contentTypeDescription="Create a new document." ma:contentTypeScope="" ma:versionID="8e1ba2a1e76af7a81809cc893b69b294">
  <xsd:schema xmlns:xsd="http://www.w3.org/2001/XMLSchema" xmlns:xs="http://www.w3.org/2001/XMLSchema" xmlns:p="http://schemas.microsoft.com/office/2006/metadata/properties" xmlns:ns2="8567e167-3121-47c0-b458-d8cee0ccd46b" targetNamespace="http://schemas.microsoft.com/office/2006/metadata/properties" ma:root="true" ma:fieldsID="18f881ba6a2a0ea11dbae56c2f4bc8ed" ns2:_="">
    <xsd:import namespace="8567e167-3121-47c0-b458-d8cee0ccd4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7e167-3121-47c0-b458-d8cee0ccd4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B15F1-2912-41EC-82F0-4D551A8A3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7e167-3121-47c0-b458-d8cee0ccd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0326ED-5164-4016-8694-BDDA6E55399C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8567e167-3121-47c0-b458-d8cee0ccd46b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8F61C90-B713-4DA5-83BA-0B4683C128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Highlights EUR</vt:lpstr>
      <vt:lpstr>Forside</vt:lpstr>
      <vt:lpstr>kurs</vt:lpstr>
      <vt:lpstr>100</vt:lpstr>
      <vt:lpstr>QKeyFig</vt:lpstr>
      <vt:lpstr>OLD 39</vt:lpstr>
      <vt:lpstr>40 IFRS 1 - Res koncern</vt:lpstr>
      <vt:lpstr>40 IFRS 1 - Bal aktiv koncern</vt:lpstr>
      <vt:lpstr>40 IFRS 1 - Bal pas koncern</vt:lpstr>
      <vt:lpstr>40 IFRS 1 - EK koncern</vt:lpstr>
      <vt:lpstr>40 IFRS 1 - Res moder</vt:lpstr>
      <vt:lpstr>40 IFRS 1 - Bal aktiv moder</vt:lpstr>
      <vt:lpstr>40 IFRS 1 - Bal pas moder</vt:lpstr>
      <vt:lpstr>40 IFRS 1 - EK moder</vt:lpstr>
      <vt:lpstr>'100'!Print_Area</vt:lpstr>
      <vt:lpstr>'40 IFRS 1 - Bal aktiv koncern'!Print_Area</vt:lpstr>
      <vt:lpstr>'40 IFRS 1 - Bal aktiv moder'!Print_Area</vt:lpstr>
      <vt:lpstr>'40 IFRS 1 - Bal pas koncern'!Print_Area</vt:lpstr>
      <vt:lpstr>'40 IFRS 1 - Bal pas moder'!Print_Area</vt:lpstr>
      <vt:lpstr>'40 IFRS 1 - EK koncern'!Print_Area</vt:lpstr>
      <vt:lpstr>'40 IFRS 1 - EK moder'!Print_Area</vt:lpstr>
      <vt:lpstr>'40 IFRS 1 - Res koncern'!Print_Area</vt:lpstr>
      <vt:lpstr>'40 IFRS 1 - Res moder'!Print_Area</vt:lpstr>
      <vt:lpstr>'Highlights EUR'!Print_Area</vt:lpstr>
      <vt:lpstr>'OLD 39'!Print_Area</vt:lpstr>
      <vt:lpstr>'OLD 39'!Print_Titles</vt:lpstr>
      <vt:lpstr>QKeyFig</vt:lpstr>
      <vt:lpstr>QKeyFig_B4J36_Regnskab</vt:lpstr>
      <vt:lpstr>QKeyFig_B4J37_Regnskab</vt:lpstr>
    </vt:vector>
  </TitlesOfParts>
  <Company>Chr. Hansen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Møldrup</dc:creator>
  <cp:lastModifiedBy>Anders Enevoldsen</cp:lastModifiedBy>
  <cp:lastPrinted>2017-04-05T11:41:51Z</cp:lastPrinted>
  <dcterms:created xsi:type="dcterms:W3CDTF">2001-12-07T16:49:49Z</dcterms:created>
  <dcterms:modified xsi:type="dcterms:W3CDTF">2017-07-04T14:33:41Z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C Document Node Id">
    <vt:lpwstr>1455767</vt:lpwstr>
  </property>
  <property fmtid="{D5CDD505-2E9C-101B-9397-08002B2CF9AE}" pid="3" name="PwC Version Number">
    <vt:lpwstr>3</vt:lpwstr>
  </property>
  <property fmtid="{D5CDD505-2E9C-101B-9397-08002B2CF9AE}" pid="4" name="BExAnalyzer_OldName">
    <vt:lpwstr>Q3 Key Ratio 2016-17.xlsx</vt:lpwstr>
  </property>
  <property fmtid="{D5CDD505-2E9C-101B-9397-08002B2CF9AE}" pid="5" name="ContentTypeId">
    <vt:lpwstr>0x010100F02701AF065EE64195D3FC9386454F26</vt:lpwstr>
  </property>
</Properties>
</file>